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5йил\1-2 кв-л\"/>
    </mc:Choice>
  </mc:AlternateContent>
  <xr:revisionPtr revIDLastSave="0" documentId="13_ncr:1_{F8D4060E-4F81-47C9-B82D-8A733E32EE26}" xr6:coauthVersionLast="44" xr6:coauthVersionMax="44" xr10:uidLastSave="{00000000-0000-0000-0000-000000000000}"/>
  <bookViews>
    <workbookView xWindow="-120" yWindow="-120" windowWidth="29040" windowHeight="15840" tabRatio="860" xr2:uid="{00000000-000D-0000-FFFF-FFFF00000000}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8-илова " sheetId="18" r:id="rId7"/>
    <sheet name="1-шакл (Баланс)" sheetId="26" r:id="rId8"/>
    <sheet name="2-шакл" sheetId="27" r:id="rId9"/>
    <sheet name="2-РЖ" sheetId="28" r:id="rId10"/>
    <sheet name="2-БММЖ" sheetId="29" r:id="rId11"/>
    <sheet name="ДтКТ маълумот" sheetId="30" r:id="rId12"/>
    <sheet name="ГТК" sheetId="23" state="hidden" r:id="rId13"/>
  </sheets>
  <externalReferences>
    <externalReference r:id="rId14"/>
    <externalReference r:id="rId15"/>
  </externalReferences>
  <definedNames>
    <definedName name="_xlnm._FilterDatabase" localSheetId="3" hidden="1">'4-илова '!$A$4:$Y$11</definedName>
    <definedName name="_xlnm._FilterDatabase" localSheetId="4" hidden="1">'5-илова'!$A$5:$T$51</definedName>
    <definedName name="_xlnm._FilterDatabase" localSheetId="5" hidden="1">'6-илова '!$A$5:$M$10</definedName>
    <definedName name="ChapterCode">#REF!</definedName>
    <definedName name="CurrencyCourse">#REF!</definedName>
    <definedName name="FinancingLevel">#REF!</definedName>
    <definedName name="FunctionalItem">#REF!</definedName>
    <definedName name="HeaderOrganization">#REF!</definedName>
    <definedName name="Import2">#REF!</definedName>
    <definedName name="ImportRow">#REF!</definedName>
    <definedName name="ImportRowAct">'[1]Фактические расходы'!#REF!</definedName>
    <definedName name="ImportRowActTotal">'[1]Фактические расходы'!#REF!</definedName>
    <definedName name="ImportRowCash">'[1]Кассовые расходы'!#REF!</definedName>
    <definedName name="ImportRowCashTotal">'[1]Кассовые расходы'!#REF!</definedName>
    <definedName name="ImportRowPage1">#REF!</definedName>
    <definedName name="ImportRowPage1Total">#REF!</definedName>
    <definedName name="ImportRowPage2">[2]КРЕДИТОРСКАЯ!#REF!</definedName>
    <definedName name="ImportRowPage2Total">[2]КРЕДИТОРСКАЯ!#REF!</definedName>
    <definedName name="ImportRowRest">#REF!</definedName>
    <definedName name="ImportRowTotal">#REF!</definedName>
    <definedName name="ImportRowTotalAct">'[1]Фактические расходы'!#REF!</definedName>
    <definedName name="OnDate">#REF!</definedName>
    <definedName name="Organization">#REF!</definedName>
    <definedName name="Period">#REF!</definedName>
    <definedName name="R_157">#REF!</definedName>
    <definedName name="R_159">#REF!</definedName>
    <definedName name="R_160">#REF!</definedName>
    <definedName name="R_161">#REF!</definedName>
    <definedName name="R_162">#REF!</definedName>
    <definedName name="R_163">#REF!</definedName>
    <definedName name="R_164">#REF!</definedName>
    <definedName name="R_165">#REF!</definedName>
    <definedName name="R_166">#REF!</definedName>
    <definedName name="R_167">#REF!</definedName>
    <definedName name="R_168">#REF!</definedName>
    <definedName name="R_169">#REF!</definedName>
    <definedName name="SettlementCode">#REF!</definedName>
    <definedName name="Type">#REF!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'5-илова'!$7:$7</definedName>
    <definedName name="_xlnm.Print_Titles" localSheetId="5">'6-илова '!$5:$5</definedName>
    <definedName name="_xlnm.Print_Area" localSheetId="1">'2-илова'!$A$1:$J$13</definedName>
    <definedName name="_xlnm.Print_Area" localSheetId="4">'5-илова'!$A$1:$M$51</definedName>
    <definedName name="_xlnm.Print_Area" localSheetId="5">'6-илова '!$A$1:$H$12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S50" i="7"/>
  <c r="T50" i="7"/>
  <c r="T54" i="7"/>
  <c r="T55" i="7"/>
  <c r="T58" i="7"/>
  <c r="T62" i="7"/>
  <c r="T49" i="7"/>
  <c r="P50" i="7"/>
  <c r="Q50" i="7"/>
  <c r="R50" i="7"/>
  <c r="P51" i="7"/>
  <c r="Q51" i="7"/>
  <c r="R51" i="7"/>
  <c r="S51" i="7" s="1"/>
  <c r="P52" i="7"/>
  <c r="Q52" i="7"/>
  <c r="R52" i="7"/>
  <c r="S52" i="7" s="1"/>
  <c r="P53" i="7"/>
  <c r="Q53" i="7"/>
  <c r="R53" i="7"/>
  <c r="T53" i="7" s="1"/>
  <c r="P54" i="7"/>
  <c r="Q54" i="7"/>
  <c r="R54" i="7"/>
  <c r="S54" i="7" s="1"/>
  <c r="P55" i="7"/>
  <c r="Q55" i="7"/>
  <c r="R55" i="7"/>
  <c r="S55" i="7"/>
  <c r="P56" i="7"/>
  <c r="Q56" i="7"/>
  <c r="R56" i="7"/>
  <c r="T56" i="7" s="1"/>
  <c r="S56" i="7"/>
  <c r="P57" i="7"/>
  <c r="Q57" i="7"/>
  <c r="R57" i="7"/>
  <c r="S57" i="7" s="1"/>
  <c r="P58" i="7"/>
  <c r="Q58" i="7"/>
  <c r="R58" i="7"/>
  <c r="S58" i="7"/>
  <c r="P59" i="7"/>
  <c r="Q59" i="7"/>
  <c r="R59" i="7"/>
  <c r="T59" i="7" s="1"/>
  <c r="P60" i="7"/>
  <c r="Q60" i="7"/>
  <c r="R60" i="7"/>
  <c r="S60" i="7" s="1"/>
  <c r="P61" i="7"/>
  <c r="Q61" i="7"/>
  <c r="R61" i="7"/>
  <c r="T61" i="7" s="1"/>
  <c r="S61" i="7"/>
  <c r="P62" i="7"/>
  <c r="Q62" i="7"/>
  <c r="R62" i="7"/>
  <c r="S62" i="7"/>
  <c r="P63" i="7"/>
  <c r="Q63" i="7"/>
  <c r="R63" i="7"/>
  <c r="S63" i="7" s="1"/>
  <c r="P49" i="7"/>
  <c r="Q49" i="7"/>
  <c r="E12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11" i="1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R49" i="7"/>
  <c r="M49" i="7"/>
  <c r="T48" i="7"/>
  <c r="S48" i="7"/>
  <c r="R48" i="7"/>
  <c r="Q48" i="7"/>
  <c r="P48" i="7"/>
  <c r="M48" i="7"/>
  <c r="R47" i="7"/>
  <c r="S47" i="7" s="1"/>
  <c r="Q47" i="7"/>
  <c r="P47" i="7"/>
  <c r="M47" i="7"/>
  <c r="T47" i="7" s="1"/>
  <c r="R46" i="7"/>
  <c r="T46" i="7" s="1"/>
  <c r="Q46" i="7"/>
  <c r="P46" i="7"/>
  <c r="L46" i="7"/>
  <c r="R45" i="7"/>
  <c r="S45" i="7" s="1"/>
  <c r="Q45" i="7"/>
  <c r="P45" i="7"/>
  <c r="L45" i="7"/>
  <c r="R44" i="7"/>
  <c r="S44" i="7" s="1"/>
  <c r="Q44" i="7"/>
  <c r="P44" i="7"/>
  <c r="R43" i="7"/>
  <c r="T43" i="7" s="1"/>
  <c r="Q43" i="7"/>
  <c r="P43" i="7"/>
  <c r="R42" i="7"/>
  <c r="S42" i="7" s="1"/>
  <c r="Q42" i="7"/>
  <c r="P42" i="7"/>
  <c r="R41" i="7"/>
  <c r="T41" i="7" s="1"/>
  <c r="Q41" i="7"/>
  <c r="P41" i="7"/>
  <c r="M41" i="7"/>
  <c r="R40" i="7"/>
  <c r="T40" i="7" s="1"/>
  <c r="P40" i="7"/>
  <c r="M40" i="7"/>
  <c r="Q40" i="7" s="1"/>
  <c r="T39" i="7"/>
  <c r="S39" i="7"/>
  <c r="R39" i="7"/>
  <c r="Q39" i="7"/>
  <c r="P39" i="7"/>
  <c r="T38" i="7"/>
  <c r="S38" i="7"/>
  <c r="R38" i="7"/>
  <c r="Q38" i="7"/>
  <c r="P38" i="7"/>
  <c r="T37" i="7"/>
  <c r="S37" i="7"/>
  <c r="R37" i="7"/>
  <c r="P37" i="7"/>
  <c r="M37" i="7"/>
  <c r="Q37" i="7" s="1"/>
  <c r="T36" i="7"/>
  <c r="R36" i="7"/>
  <c r="S36" i="7" s="1"/>
  <c r="P36" i="7"/>
  <c r="M36" i="7"/>
  <c r="Q36" i="7" s="1"/>
  <c r="R35" i="7"/>
  <c r="T35" i="7" s="1"/>
  <c r="P35" i="7"/>
  <c r="M35" i="7"/>
  <c r="Q35" i="7" s="1"/>
  <c r="R34" i="7"/>
  <c r="S34" i="7" s="1"/>
  <c r="Q34" i="7"/>
  <c r="P34" i="7"/>
  <c r="K34" i="7"/>
  <c r="R33" i="7"/>
  <c r="S33" i="7" s="1"/>
  <c r="Q33" i="7"/>
  <c r="P33" i="7"/>
  <c r="M33" i="7"/>
  <c r="A33" i="7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S32" i="7"/>
  <c r="R32" i="7"/>
  <c r="T32" i="7" s="1"/>
  <c r="P32" i="7"/>
  <c r="M32" i="7"/>
  <c r="Q32" i="7" s="1"/>
  <c r="A32" i="7"/>
  <c r="T31" i="7"/>
  <c r="S31" i="7"/>
  <c r="R31" i="7"/>
  <c r="Q31" i="7"/>
  <c r="K31" i="7"/>
  <c r="P31" i="7" s="1"/>
  <c r="A31" i="7"/>
  <c r="T30" i="7"/>
  <c r="R30" i="7"/>
  <c r="S30" i="7" s="1"/>
  <c r="P30" i="7"/>
  <c r="M30" i="7"/>
  <c r="Q30" i="7" s="1"/>
  <c r="A30" i="7"/>
  <c r="S29" i="7"/>
  <c r="R29" i="7"/>
  <c r="T29" i="7" s="1"/>
  <c r="Q29" i="7"/>
  <c r="P29" i="7"/>
  <c r="L29" i="7"/>
  <c r="A29" i="7"/>
  <c r="R28" i="7"/>
  <c r="T28" i="7" s="1"/>
  <c r="Q28" i="7"/>
  <c r="P28" i="7"/>
  <c r="M28" i="7"/>
  <c r="A28" i="7"/>
  <c r="R27" i="7"/>
  <c r="T27" i="7" s="1"/>
  <c r="Q27" i="7"/>
  <c r="P27" i="7"/>
  <c r="K27" i="7"/>
  <c r="A27" i="7"/>
  <c r="R26" i="7"/>
  <c r="S26" i="7" s="1"/>
  <c r="Q26" i="7"/>
  <c r="P26" i="7"/>
  <c r="M26" i="7"/>
  <c r="A26" i="7"/>
  <c r="T25" i="7"/>
  <c r="S25" i="7"/>
  <c r="R25" i="7"/>
  <c r="Q25" i="7"/>
  <c r="P25" i="7"/>
  <c r="L25" i="7"/>
  <c r="A25" i="7"/>
  <c r="T24" i="7"/>
  <c r="R24" i="7"/>
  <c r="S24" i="7" s="1"/>
  <c r="P24" i="7"/>
  <c r="M24" i="7"/>
  <c r="Q24" i="7" s="1"/>
  <c r="A24" i="7"/>
  <c r="R23" i="7"/>
  <c r="T23" i="7" s="1"/>
  <c r="Q23" i="7"/>
  <c r="P23" i="7"/>
  <c r="A23" i="7"/>
  <c r="S22" i="7"/>
  <c r="R22" i="7"/>
  <c r="T22" i="7" s="1"/>
  <c r="Q22" i="7"/>
  <c r="P22" i="7"/>
  <c r="K22" i="7"/>
  <c r="A22" i="7"/>
  <c r="R21" i="7"/>
  <c r="S21" i="7" s="1"/>
  <c r="Q21" i="7"/>
  <c r="P21" i="7"/>
  <c r="K21" i="7"/>
  <c r="A21" i="7"/>
  <c r="R20" i="7"/>
  <c r="T20" i="7" s="1"/>
  <c r="Q20" i="7"/>
  <c r="P20" i="7"/>
  <c r="K20" i="7"/>
  <c r="A20" i="7"/>
  <c r="R19" i="7"/>
  <c r="T19" i="7" s="1"/>
  <c r="Q19" i="7"/>
  <c r="P19" i="7"/>
  <c r="K19" i="7"/>
  <c r="A19" i="7"/>
  <c r="T18" i="7"/>
  <c r="S18" i="7"/>
  <c r="R18" i="7"/>
  <c r="Q18" i="7"/>
  <c r="P18" i="7"/>
  <c r="M18" i="7"/>
  <c r="A18" i="7"/>
  <c r="R17" i="7"/>
  <c r="S17" i="7" s="1"/>
  <c r="Q17" i="7"/>
  <c r="P17" i="7"/>
  <c r="M17" i="7"/>
  <c r="T17" i="7" s="1"/>
  <c r="A17" i="7"/>
  <c r="R16" i="7"/>
  <c r="T16" i="7" s="1"/>
  <c r="Q16" i="7"/>
  <c r="P16" i="7"/>
  <c r="L16" i="7"/>
  <c r="A16" i="7"/>
  <c r="R15" i="7"/>
  <c r="S15" i="7" s="1"/>
  <c r="Q15" i="7"/>
  <c r="P15" i="7"/>
  <c r="M15" i="7"/>
  <c r="A15" i="7"/>
  <c r="R14" i="7"/>
  <c r="T14" i="7" s="1"/>
  <c r="Q14" i="7"/>
  <c r="P14" i="7"/>
  <c r="M14" i="7"/>
  <c r="A14" i="7"/>
  <c r="R13" i="7"/>
  <c r="T13" i="7" s="1"/>
  <c r="Q13" i="7"/>
  <c r="P13" i="7"/>
  <c r="M13" i="7"/>
  <c r="A13" i="7"/>
  <c r="T12" i="7"/>
  <c r="S12" i="7"/>
  <c r="R12" i="7"/>
  <c r="Q12" i="7"/>
  <c r="P12" i="7"/>
  <c r="M12" i="7"/>
  <c r="A12" i="7"/>
  <c r="T11" i="7"/>
  <c r="R11" i="7"/>
  <c r="S11" i="7" s="1"/>
  <c r="Q11" i="7"/>
  <c r="P11" i="7"/>
  <c r="L11" i="7"/>
  <c r="A11" i="7"/>
  <c r="S10" i="7"/>
  <c r="R10" i="7"/>
  <c r="T10" i="7" s="1"/>
  <c r="Q10" i="7"/>
  <c r="P10" i="7"/>
  <c r="L10" i="7"/>
  <c r="A10" i="7"/>
  <c r="R9" i="7"/>
  <c r="T9" i="7" s="1"/>
  <c r="Q9" i="7"/>
  <c r="P9" i="7"/>
  <c r="A9" i="7"/>
  <c r="R8" i="7"/>
  <c r="S8" i="7" s="1"/>
  <c r="Q8" i="7"/>
  <c r="P8" i="7"/>
  <c r="M8" i="7"/>
  <c r="A8" i="7"/>
  <c r="P1" i="7"/>
  <c r="T57" i="7" l="1"/>
  <c r="T63" i="7"/>
  <c r="T60" i="7"/>
  <c r="S59" i="7"/>
  <c r="S53" i="7"/>
  <c r="T52" i="7"/>
  <c r="E13" i="1"/>
  <c r="T51" i="7"/>
  <c r="E17" i="1" s="1"/>
  <c r="S13" i="7"/>
  <c r="S27" i="7"/>
  <c r="T8" i="7"/>
  <c r="T15" i="7"/>
  <c r="T34" i="7"/>
  <c r="T45" i="7"/>
  <c r="S40" i="7"/>
  <c r="S49" i="7"/>
  <c r="S19" i="7"/>
  <c r="T26" i="7"/>
  <c r="S14" i="7"/>
  <c r="S9" i="7"/>
  <c r="T33" i="7"/>
  <c r="T42" i="7"/>
  <c r="T44" i="7"/>
  <c r="S28" i="7"/>
  <c r="S16" i="7"/>
  <c r="T21" i="7"/>
  <c r="S23" i="7"/>
  <c r="S35" i="7"/>
  <c r="S46" i="7"/>
  <c r="S41" i="7"/>
  <c r="S43" i="7"/>
  <c r="S20" i="7"/>
  <c r="E9" i="1" l="1"/>
  <c r="E8" i="1"/>
  <c r="F12" i="9" s="1"/>
  <c r="F21" i="28" l="1"/>
  <c r="F13" i="28"/>
  <c r="D41" i="26"/>
  <c r="C41" i="26"/>
  <c r="E14" i="9" l="1"/>
  <c r="D14" i="9" l="1"/>
  <c r="M69" i="4" l="1"/>
  <c r="L68" i="4"/>
  <c r="L67" i="4"/>
  <c r="L66" i="4"/>
  <c r="L65" i="4"/>
  <c r="L64" i="4"/>
  <c r="L63" i="4"/>
  <c r="L62" i="4"/>
  <c r="L61" i="4"/>
  <c r="L60" i="4"/>
  <c r="L59" i="4"/>
  <c r="K58" i="4"/>
  <c r="L57" i="4"/>
  <c r="L56" i="4"/>
  <c r="L55" i="4"/>
  <c r="L54" i="4"/>
  <c r="L53" i="4"/>
  <c r="L52" i="4"/>
  <c r="D30" i="1" l="1"/>
  <c r="D29" i="1"/>
  <c r="D28" i="1"/>
  <c r="D27" i="1"/>
  <c r="D26" i="1"/>
  <c r="D24" i="1"/>
  <c r="D23" i="1"/>
  <c r="D22" i="1"/>
  <c r="D21" i="1"/>
  <c r="D20" i="1"/>
  <c r="D18" i="1"/>
  <c r="D17" i="1"/>
  <c r="D16" i="1"/>
  <c r="D15" i="1"/>
  <c r="D14" i="1"/>
  <c r="D8" i="1"/>
  <c r="D9" i="1"/>
  <c r="G14" i="9"/>
  <c r="E10" i="1" l="1"/>
  <c r="D10" i="1"/>
  <c r="D12" i="1" l="1"/>
  <c r="D11" i="1" l="1"/>
  <c r="A13" i="1" l="1"/>
  <c r="F13" i="9" l="1"/>
  <c r="C13" i="9" s="1"/>
  <c r="A8" i="25" l="1"/>
  <c r="A9" i="25" s="1"/>
  <c r="A10" i="25" s="1"/>
  <c r="F14" i="9" l="1"/>
  <c r="A9" i="23"/>
  <c r="A10" i="23" s="1"/>
  <c r="A11" i="23" s="1"/>
  <c r="A12" i="23" s="1"/>
  <c r="A13" i="23" s="1"/>
  <c r="A14" i="23" s="1"/>
  <c r="A15" i="23" s="1"/>
  <c r="A16" i="23" s="1"/>
  <c r="A17" i="23" s="1"/>
  <c r="C12" i="9" l="1"/>
  <c r="C14" i="9" s="1"/>
  <c r="A7" i="4" l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<sst xmlns="http://schemas.openxmlformats.org/spreadsheetml/2006/main" count="2035" uniqueCount="1218">
  <si>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</si>
  <si>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</si>
  <si>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</si>
  <si>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</si>
  <si>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</si>
  <si>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</si>
  <si>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Ўз тасарруфидаги бюджет ташкилотларининг номланиши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</si>
  <si>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</si>
  <si>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</si>
  <si>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</si>
  <si>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</si>
  <si>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</si>
  <si>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</si>
  <si>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</si>
  <si>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</si>
  <si>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</si>
  <si>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</si>
  <si>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</si>
  <si>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1-чорак</t>
  </si>
  <si>
    <t>2-чорак</t>
  </si>
  <si>
    <t>3-чорак</t>
  </si>
  <si>
    <t>Жами</t>
  </si>
  <si>
    <t>Ўлчов бирлиги</t>
  </si>
  <si>
    <t>Лойиҳа қуввати</t>
  </si>
  <si>
    <t>№</t>
  </si>
  <si>
    <t>Амалга ошириш муддати</t>
  </si>
  <si>
    <t>Режалаштирилган маблағ</t>
  </si>
  <si>
    <t>Объект номи ва манзили</t>
  </si>
  <si>
    <t>Дастурга киритиш учун асос</t>
  </si>
  <si>
    <t>Янги қурилиш</t>
  </si>
  <si>
    <t>Реконструкция</t>
  </si>
  <si>
    <t>Жиҳозлаш</t>
  </si>
  <si>
    <t>Кейинги йиллар лойиҳа қидирув ишлари учун</t>
  </si>
  <si>
    <t>Кредитор қарздорликни қоплаш</t>
  </si>
  <si>
    <t>Мукаммал таъмирлаш</t>
  </si>
  <si>
    <t>I</t>
  </si>
  <si>
    <t>II</t>
  </si>
  <si>
    <t>III</t>
  </si>
  <si>
    <t>IV</t>
  </si>
  <si>
    <t>V</t>
  </si>
  <si>
    <t>VI</t>
  </si>
  <si>
    <t xml:space="preserve">Молиялаштириш манбаси* </t>
  </si>
  <si>
    <t>4-чорак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</si>
  <si>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</si>
  <si>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</si>
  <si>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</si>
  <si>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</si>
  <si>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</si>
  <si>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</si>
  <si>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</si>
  <si>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</si>
  <si>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</si>
  <si>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</si>
  <si>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</si>
  <si>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</si>
  <si>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</si>
  <si>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</si>
  <si>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</si>
  <si>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</si>
  <si>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</si>
  <si>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</si>
  <si>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</si>
  <si>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</si>
  <si>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</si>
  <si>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</si>
  <si>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</si>
  <si>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Йил давомида
қўшимча ажратилган маблағлар асосида
(минг сўм)</t>
  </si>
  <si>
    <t>Йил бошида учун тасдиқланган дастур асосида
(минг сўм)</t>
  </si>
  <si>
    <t>Бажарилган ишлар ва харажатларнинг миқдори
 (минг сўм)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</si>
  <si>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</si>
  <si>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</si>
  <si>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Молиялаш-тирилган маблағ
(минг сўм)</t>
  </si>
  <si>
    <t>Ажратилган маблағнинг ўзлаш-тирилиши (%)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</si>
  <si>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</si>
  <si>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</si>
  <si>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</si>
  <si>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</si>
  <si>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</si>
  <si>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</si>
  <si>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ягона ижтимоий солиқ</t>
  </si>
  <si>
    <t>* Ўзбекистон Республикаси Марказий сайлов комиссияси тасарруфида алоҳида юридик шахс мақомига эга бўлган ташкилот мавжуд эмас.</t>
  </si>
  <si>
    <t>МАЪЛУМОТ*</t>
  </si>
  <si>
    <t>капитал қўйилмалар ҳисобидан амалга оширилаётган лойиҳалар мавжуд эмас</t>
  </si>
  <si>
    <t>05</t>
  </si>
  <si>
    <t>34</t>
  </si>
  <si>
    <t>32</t>
  </si>
  <si>
    <t>Бюджет</t>
  </si>
  <si>
    <t>Молиялаш-тириш манбаси*</t>
  </si>
  <si>
    <t>ГФС ГКСИ и ТТРУз</t>
  </si>
  <si>
    <t>усл. Ед</t>
  </si>
  <si>
    <t>Республика махсус алока богламаси ДУК</t>
  </si>
  <si>
    <t>Электрон дўкон</t>
  </si>
  <si>
    <t>Ўзбекистон Республикаси Марказий сайлов комиссияси бўйича</t>
  </si>
  <si>
    <t>дона</t>
  </si>
  <si>
    <t xml:space="preserve">Бюджет жараёнининг очиқлигини таъминлаш 
мақсадида расмий веб-сайтларда маълумотларни 
жойладонаириш тартиби тўғрисидаги низомга
5-ИЛОВА
</t>
  </si>
  <si>
    <t>Авиабилет</t>
  </si>
  <si>
    <t>ВМ захира жам.</t>
  </si>
  <si>
    <t>кам баҳоли</t>
  </si>
  <si>
    <t>сумма</t>
  </si>
  <si>
    <t>сақлаш хараж</t>
  </si>
  <si>
    <t>Ўзбекистон Республикаси Марказий сайлов комиссияси (Бюджет)</t>
  </si>
  <si>
    <t>Ўзбекистон Республикаси Марказий сайлов комиссияси (ВМ захира жам.)</t>
  </si>
  <si>
    <t>UNICON-SOFT МЧЖ</t>
  </si>
  <si>
    <t>Услуга кабельного телевидения</t>
  </si>
  <si>
    <t>Тўғридан тўғри (ЗРУ-684, абз. 3, ПП- 3953. пункт 23)</t>
  </si>
  <si>
    <t>Защищенная электронная почта Е-ХАТ</t>
  </si>
  <si>
    <t>Услугa по обслуживанию теплового счетчика</t>
  </si>
  <si>
    <t>Услуга государственной фельдъегерской связи</t>
  </si>
  <si>
    <t>OOO Smart Asbob Servis</t>
  </si>
  <si>
    <t>TRADING VENTURE XK</t>
  </si>
  <si>
    <t>ГУП  UNICON.UZ</t>
  </si>
  <si>
    <t>ООО ALPHAZET TECHNOLOGIES</t>
  </si>
  <si>
    <t xml:space="preserve">	усл. Ед</t>
  </si>
  <si>
    <t>КО ОАО Узбекистон</t>
  </si>
  <si>
    <t>2/АК</t>
  </si>
  <si>
    <t>Тўғридан тўғри (ЗРУ-684, абз. 3, ПП- 3953. пункт 4)</t>
  </si>
  <si>
    <t>19</t>
  </si>
  <si>
    <t>Тошкент шахар ИИББ хузуридаги Куриклаш бошкармаси</t>
  </si>
  <si>
    <t>TOSHKENT SHAHAR HOKIMLIGI HUZURIDAGI MAXSUSTRANS ISHLAB CHIQARISH BOSHQARMASI DA</t>
  </si>
  <si>
    <t>SPECIAL WARRANTY SERVICE MAS`ULIYATI CHEKLANGAN JAMIYAT</t>
  </si>
  <si>
    <t>Худудий электр тармоклари АЖ</t>
  </si>
  <si>
    <t>СП JUST WATERS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</si>
  <si>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</si>
  <si>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>Ягона етказиб берувчи</t>
  </si>
  <si>
    <t>Гкалл</t>
  </si>
  <si>
    <t>литр</t>
  </si>
  <si>
    <t>Тўғридан тўғри (ЗРУ-684, абз. 3, ПП- 3953. пункт 22)</t>
  </si>
  <si>
    <t>Бензин автомобильный</t>
  </si>
  <si>
    <t>Услуга по круглосуточной поддержке телефонной линии</t>
  </si>
  <si>
    <t>Услуга по широкополосному доступу к информационно-коммуникационной сети Интернет по проводным сетям</t>
  </si>
  <si>
    <t>Услуга оказание охранных услуг на договорной основе юридическим лицам</t>
  </si>
  <si>
    <t>Услуга по проектированию и разработке информационных технологий для сетей и систем</t>
  </si>
  <si>
    <t>кг</t>
  </si>
  <si>
    <t>Услуга по вывозу мусора</t>
  </si>
  <si>
    <t>м^3</t>
  </si>
  <si>
    <t>Полотенце бумажное</t>
  </si>
  <si>
    <t>упак</t>
  </si>
  <si>
    <t>Услуга по текущему ремонту транспортных средств</t>
  </si>
  <si>
    <t xml:space="preserve"> Гипохлориты</t>
  </si>
  <si>
    <t xml:space="preserve"> Аренда транспортных средств</t>
  </si>
  <si>
    <t xml:space="preserve"> Услуга по передаче электроэнергии</t>
  </si>
  <si>
    <t>кВт.ч</t>
  </si>
  <si>
    <t>Тўғридан тўғри (ЗРУ-684 ,Cn-71, абз -7)</t>
  </si>
  <si>
    <t>Тўғридан тўғри (ЗРУ-684, абз. 3, ПП- 3953. пункт 25)</t>
  </si>
  <si>
    <t xml:space="preserve"> Вода питьевая упакованная</t>
  </si>
  <si>
    <t>Многофункциональное устройство (МФУ)</t>
  </si>
  <si>
    <t>Терминал IP телефонии</t>
  </si>
  <si>
    <t xml:space="preserve"> Терминал IP телефонии</t>
  </si>
  <si>
    <t>Телевизор</t>
  </si>
  <si>
    <t>Сейф металлический</t>
  </si>
  <si>
    <t>Холодильник бытовой</t>
  </si>
  <si>
    <t>Вентилятор центробежный</t>
  </si>
  <si>
    <t>Ўзбекистон Республикаси 
бюджет ҳисобининг стандарти
 (3-сонли БҲС) «Бюджет ҳисоботи»га</t>
  </si>
  <si>
    <t>1-ИЛОВА</t>
  </si>
  <si>
    <t>1-сон шакл</t>
  </si>
  <si>
    <t>БАЛАНС</t>
  </si>
  <si>
    <t>Организация:</t>
  </si>
  <si>
    <t>Узбекистон Республикаси Марказий сайлов комиссияси</t>
  </si>
  <si>
    <t xml:space="preserve">Периодичность: </t>
  </si>
  <si>
    <t>Единица измерения</t>
  </si>
  <si>
    <t xml:space="preserve">Министерство </t>
  </si>
  <si>
    <t>______________________________________________________</t>
  </si>
  <si>
    <t>Уровень бюджета</t>
  </si>
  <si>
    <t>АКТИВЛАР</t>
  </si>
  <si>
    <t>Қатор коди</t>
  </si>
  <si>
    <t>Йил бошида</t>
  </si>
  <si>
    <t>Йил (чорак) охирида</t>
  </si>
  <si>
    <t>000</t>
  </si>
  <si>
    <t>I БЎЛИМ. ЖОРИЙ АКТИВЛАР</t>
  </si>
  <si>
    <t>Пул маблағлари</t>
  </si>
  <si>
    <t>Бюджет ташкилотларининг бюджетдан ташқари маблағлари (102 400)</t>
  </si>
  <si>
    <t>11</t>
  </si>
  <si>
    <t>Бюджет ташкилотларининг ривожлантириш жамғармаси (102 401)</t>
  </si>
  <si>
    <t>1101</t>
  </si>
  <si>
    <t>Тиббиёт ташкилотларининг моддий рағбатлантириш ва ривожлантириш жамғармаси (102 402)</t>
  </si>
  <si>
    <t>1102</t>
  </si>
  <si>
    <t>Бюджетдан ташқари пенсия жамғармаси маблағларидан пенсия, нафақа ва бошқа тўловлар (102 403)</t>
  </si>
  <si>
    <t>1103</t>
  </si>
  <si>
    <t>Бюджет ташкилотларининг бюджетга ўтказилиши лозим бўлган (ўтган йилнинг дебитор қарздорлигини, камомадларни, текширув натижасига кўра аниқланган ўзлаштиришларни) маблағлари (102 404)</t>
  </si>
  <si>
    <t>1104</t>
  </si>
  <si>
    <t>Мактабгача таълим ташкилотларида болалар таъминоти учун ота-оналардан олинадиган тўловлар (102 405)</t>
  </si>
  <si>
    <t>1105</t>
  </si>
  <si>
    <t>Мактабдан ташқари муассасаларда болалар таъминоти учун ота-оналардан олинадиган тўловлар (102 406)</t>
  </si>
  <si>
    <t>1106</t>
  </si>
  <si>
    <t>Иш жойида овқат билан таъминланганлиги учун ходимлар билан ҳисоб-китоблардан тушумлар (102 407)</t>
  </si>
  <si>
    <t>1107</t>
  </si>
  <si>
    <t>Мактаб-интернатлар ва лицейларда болаларнинг таъминоти учун ота-оналардан тушумлар (102 408)</t>
  </si>
  <si>
    <t>1108</t>
  </si>
  <si>
    <t>Таълим муассасаларида ўқитишнинг тўлов-контракт шаклидан тушумлар (102 409)</t>
  </si>
  <si>
    <t>1109</t>
  </si>
  <si>
    <t>Вазирликлар ва идораларнинг ажратмалар ҳисобига шаклланадиган бюджетдан ташқари жамғармалари (102 410)</t>
  </si>
  <si>
    <t>1110</t>
  </si>
  <si>
    <t>Умумтаълим муассасаларида дарсликлар ижараси тўлови (102 411)</t>
  </si>
  <si>
    <t>1111</t>
  </si>
  <si>
    <t>Капитал қўйилмалар бўйича депозитлар (102 412)</t>
  </si>
  <si>
    <t>1112</t>
  </si>
  <si>
    <t>Турғун даволаш-профилактика муассасаларида даволанаётган беморлардан овқатланиш учун ундириладиган тўловлар (102 413)</t>
  </si>
  <si>
    <t>1113</t>
  </si>
  <si>
    <t>Тақсимланадиган маблағлар (102 414)</t>
  </si>
  <si>
    <t>1114</t>
  </si>
  <si>
    <t>Бошқа таълим муассасаларида болалар таъминоти учун ота-оналардан олинадиган тўловлар (102 415)</t>
  </si>
  <si>
    <t>1115</t>
  </si>
  <si>
    <t>Бошқа депозитлар (102 416)</t>
  </si>
  <si>
    <t>1116</t>
  </si>
  <si>
    <t>Божхона тўловларини тўлашдан тушган тушумлар (102 417)</t>
  </si>
  <si>
    <t>1117</t>
  </si>
  <si>
    <t>Грантлар, инсонпарварлик ёрдами ва техник кўмаклашиш воситалари бўйича ажратилган маблағлар (102 418)</t>
  </si>
  <si>
    <t>1118</t>
  </si>
  <si>
    <t>Кредитлар (102 419)</t>
  </si>
  <si>
    <t>1119</t>
  </si>
  <si>
    <t>Давлат муассалари ва унитар корхоналар маблаглари (102 420)</t>
  </si>
  <si>
    <t>1122</t>
  </si>
  <si>
    <t>Бошқа жамғармалар маблағлари (102 422)</t>
  </si>
  <si>
    <t>1121</t>
  </si>
  <si>
    <t>Давлат бюджетининг бошқа ҳисобрақамлардаги маблағлари (103 000)</t>
  </si>
  <si>
    <t>12</t>
  </si>
  <si>
    <t>Давлат бюджетининг бошқа ҳисобрақамлардаги маблағлари (103 100)</t>
  </si>
  <si>
    <t>1201</t>
  </si>
  <si>
    <t>Бюджет ташкилотларининг бошқа ҳисобрақамлардаги маблағлари (104 000)</t>
  </si>
  <si>
    <t>14</t>
  </si>
  <si>
    <t>15</t>
  </si>
  <si>
    <t>Ташкилотни сақлаш учун молиялаштирилган бюджет маблағлари (104 110)</t>
  </si>
  <si>
    <t>1501</t>
  </si>
  <si>
    <t>1502</t>
  </si>
  <si>
    <t>Бюджет ташкилотларининг бошқа ҳисобрақамлардаги бюджетдан ташқари маблағлари (104 400)</t>
  </si>
  <si>
    <t>16</t>
  </si>
  <si>
    <t>Тўловларнинг махсус турларига доир ҳисоб-китоблардан тушган маблағлар (104 410)</t>
  </si>
  <si>
    <t>1601</t>
  </si>
  <si>
    <t>Таълим муассасаларида ўқитишнинг тўлов-контракт шаклидан тушумлар (104 420)</t>
  </si>
  <si>
    <t>1602</t>
  </si>
  <si>
    <t>Бюджет ташкилотининг ривожлантириш жамғармаси маблағлари (104 430)</t>
  </si>
  <si>
    <t>1603</t>
  </si>
  <si>
    <t>Бошқа бюджетдан ташқари маблағлар (104 440)</t>
  </si>
  <si>
    <t>1604</t>
  </si>
  <si>
    <t>Бюджет ташкилотларининг вақтинча ихтиёрида бўладиган маблағлар (104 450)</t>
  </si>
  <si>
    <t>1605</t>
  </si>
  <si>
    <t>Бюджетдан ташқари пенсия жамғармаси маблағларидан пенсия, нафақа ва бошқа тўловлар (104 460)</t>
  </si>
  <si>
    <t>1606</t>
  </si>
  <si>
    <t>Тақсимланадиган маблағлар (104 470)</t>
  </si>
  <si>
    <t>1607</t>
  </si>
  <si>
    <t>Бюджет тизими бюджетларининг ва бошқа бюджетдан ташқари жамғармаларнинг хорижий валютадаги маблағлари (105 000)</t>
  </si>
  <si>
    <t>17</t>
  </si>
  <si>
    <t>Бюджет ташкилотларининг хорижий валютадаги бюджетдан ташқари маблағлари (105 300)</t>
  </si>
  <si>
    <t>1702</t>
  </si>
  <si>
    <t>Давлат бюджети, давлат мақсадли ва бошқа бюджетдан ташқари жамғармаларнинг бошқа ҳисобрақамлардаги хорижий валютадаги маблағлари (106 000)</t>
  </si>
  <si>
    <t>18</t>
  </si>
  <si>
    <t>Давлат бюджетининг бошқа ҳисобрақамлардаги хорижий валютадаги маблағлари (106 100)</t>
  </si>
  <si>
    <t>1801</t>
  </si>
  <si>
    <t>Бюджет ташкилотларининг бошқа ҳисобрақамлардаги хорижий валютадаги маблағлари (107 000)</t>
  </si>
  <si>
    <t>Нақд пул маблағлари (109 000)</t>
  </si>
  <si>
    <t>20</t>
  </si>
  <si>
    <t>Миллий валютадаги нақд пул маблағлари (109 100)</t>
  </si>
  <si>
    <t>21</t>
  </si>
  <si>
    <t>Хорижий валютадаги нақд пул маблағлари (109 200)</t>
  </si>
  <si>
    <t>22</t>
  </si>
  <si>
    <t>Бошқа пул маблағлари (110 000)</t>
  </si>
  <si>
    <t>23</t>
  </si>
  <si>
    <t>Йўлдаги пул маблағлари (111 000)</t>
  </si>
  <si>
    <t>24</t>
  </si>
  <si>
    <t>2401</t>
  </si>
  <si>
    <t>25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</si>
  <si>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</si>
  <si>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</si>
  <si>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</si>
  <si>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</si>
  <si>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</si>
  <si>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</si>
  <si>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</si>
  <si>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</si>
  <si>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</si>
  <si>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</si>
  <si>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</si>
  <si>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</si>
  <si>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</si>
  <si>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Аккредитивлар (112 000)</t>
  </si>
  <si>
    <t>26</t>
  </si>
  <si>
    <t>Пул эквивалентлари (113 000)</t>
  </si>
  <si>
    <t>27</t>
  </si>
  <si>
    <t>Пул маблағлари — жами (011+012+014+015+016+017+018+019+020+021+022+023+024+025+026+027 — қаторлар)</t>
  </si>
  <si>
    <t>30</t>
  </si>
  <si>
    <t>Молиявий маблағлар бўйича жорий дебитор қарзлар</t>
  </si>
  <si>
    <t>Қисқа муддатли депозитлар (121 000)</t>
  </si>
  <si>
    <t>40</t>
  </si>
  <si>
    <t>4001</t>
  </si>
  <si>
    <t>4002</t>
  </si>
  <si>
    <t>Бюджет ташкилотларининг дебитор қарзлари</t>
  </si>
  <si>
    <t>Бюджет ташкилотларининг турли ҳисоб-китоблар бўйича дебитор қарзлари (151 000)</t>
  </si>
  <si>
    <t>50</t>
  </si>
  <si>
    <t>Бюджет ташкилотларининг мол етказиб берувчилар ва пудратчилар билан ҳисоб-китоблар бўйича дебитор қарзлари (151 100)</t>
  </si>
  <si>
    <t>5001</t>
  </si>
  <si>
    <t>Бюджет ташкилотларининг харидор ва буюртмачилар билан ҳисоб-китоблар бўйича дебитор қарзлари (151 200)</t>
  </si>
  <si>
    <t>5002</t>
  </si>
  <si>
    <t>Бюджет ташкилотларининг суғурта тўловлари бўйича ҳисоб-китоблардан дебитор қарзлари (151 300)</t>
  </si>
  <si>
    <t>5003</t>
  </si>
  <si>
    <t>Бюджет ташкилотларининг тўловларнинг махсус турларига доир ҳисоб-китоблардан дебитор қарзлари (151 400)</t>
  </si>
  <si>
    <t>5004</t>
  </si>
  <si>
    <t>Бюджет ташкилотларининг бошқа турдаги ҳисоб-китоблардан дебитор қарзлари (151 900)</t>
  </si>
  <si>
    <t>5005</t>
  </si>
  <si>
    <t>Бюджет ташкилотларининг бюджет ва бюджетдан ташқари жамғармалар билан дебитор қарзлари (152 000)</t>
  </si>
  <si>
    <t>51</t>
  </si>
  <si>
    <t>Бюджет ташкилотларининг бюджетга тўловлар бўйича бюджет билан дебитор қарзлари (152 100)</t>
  </si>
  <si>
    <t>5101</t>
  </si>
  <si>
    <t>Бюджет ташкилотларининг ягона ижтимоий тўлов бўйича дебитор қарзлари (152 200)</t>
  </si>
  <si>
    <t>5102</t>
  </si>
  <si>
    <t>Бюджет ташкилотларининг шахсий жамғариб бориладиган Пенсия ҳисобварағи бадаллари бўйича дебитор қарзлари (152 300)</t>
  </si>
  <si>
    <t>5103</t>
  </si>
  <si>
    <t>Бюджет ташкилотларининг бюджетдан ташқари Пенсия жамғармаси билан дебитор қарзлари (152 400)</t>
  </si>
  <si>
    <t>5104</t>
  </si>
  <si>
    <t>Бюджет ташкилотларининг ходимлар ва стипендия олувчилар билан дебитор қарзлари (153 000)</t>
  </si>
  <si>
    <t>52</t>
  </si>
  <si>
    <t>Бюджет ташкилотларининг камомадларга доир дебитор қарзлари (153 100)</t>
  </si>
  <si>
    <t>5201</t>
  </si>
  <si>
    <t>Бюджет ташкилотларининг ходимлар билан ижтимоий нафақалар бўйича дебитор қарзлари (153 200)</t>
  </si>
  <si>
    <t>5202</t>
  </si>
  <si>
    <t>Бюджет ташкилотларининг ҳисобдор шахслар билан дебитор қарзлари (153 300)</t>
  </si>
  <si>
    <t>5203</t>
  </si>
  <si>
    <t>Бюджет ташкилотларининг ходимлар билан меҳнатга ҳақ тўлаш бўйича дебитор қарзлари (153 400)</t>
  </si>
  <si>
    <t>5204</t>
  </si>
  <si>
    <t>Бюджет ташкилотларининг стипендия олувчилар билан дебитор қарзлари (153 500)</t>
  </si>
  <si>
    <t>5205</t>
  </si>
  <si>
    <t>Бюджет ташкилотларининг талабалар билан бошқа дебитор қарзлари (153 600)</t>
  </si>
  <si>
    <t>5206</t>
  </si>
  <si>
    <t>Бюджет ташкилотларининг бюджетдан ташқари маблағлари ҳисобидан дебитор қарзлари (154 000)</t>
  </si>
  <si>
    <t>53</t>
  </si>
  <si>
    <t>Бюджет ташкилотларининг дебитор қарзлари — жами (050+051+052+053 — қаторлар)</t>
  </si>
  <si>
    <t>60</t>
  </si>
  <si>
    <t>Товар-моддий захиралар ва уларга харажатлар</t>
  </si>
  <si>
    <t>Хом ашё ва материаллар</t>
  </si>
  <si>
    <t>Озиқ-овқат маҳсулотлари (161 100)</t>
  </si>
  <si>
    <t>70</t>
  </si>
  <si>
    <t>7001</t>
  </si>
  <si>
    <t>7002</t>
  </si>
  <si>
    <t>Дори-дармонлар, тиббиётда фойдаланиладиган воситалар, вакциналар ва бактериологик препаратлар (161 200)</t>
  </si>
  <si>
    <t>71</t>
  </si>
  <si>
    <t>7101</t>
  </si>
  <si>
    <t>7102</t>
  </si>
  <si>
    <t>7103</t>
  </si>
  <si>
    <t>7104</t>
  </si>
  <si>
    <t>Ёнилғи, ёқилғи-мойлаш материаллари (161 300)</t>
  </si>
  <si>
    <t>72</t>
  </si>
  <si>
    <t>7201</t>
  </si>
  <si>
    <t>7202</t>
  </si>
  <si>
    <t>7203</t>
  </si>
  <si>
    <t>7204</t>
  </si>
  <si>
    <t>Хўжалик ва канцелярия моллари (161 400)</t>
  </si>
  <si>
    <t>73</t>
  </si>
  <si>
    <t>7301</t>
  </si>
  <si>
    <t>7302</t>
  </si>
  <si>
    <t>7303</t>
  </si>
  <si>
    <t>Кийим-кечак, пойабзал ва чойшаб-ғилофлар (161 500)</t>
  </si>
  <si>
    <t>74</t>
  </si>
  <si>
    <t>7401</t>
  </si>
  <si>
    <t>7402</t>
  </si>
  <si>
    <t>Қурилиш материаллари (161 600)</t>
  </si>
  <si>
    <t>75</t>
  </si>
  <si>
    <t>Машина ва асбоб-ускуналарнинг эҳтиёт қисмлари, бутловчи буюмлар ва сотиб олинадиган ярим тайёр маҳсулотлар (161 700)</t>
  </si>
  <si>
    <t>76</t>
  </si>
  <si>
    <t>Биологик захиралар (161 800)</t>
  </si>
  <si>
    <t>77</t>
  </si>
  <si>
    <t>7701</t>
  </si>
  <si>
    <t>Бошқа хом ашё ва материаллар (161 900)</t>
  </si>
  <si>
    <t>78</t>
  </si>
  <si>
    <t>Тугалланмаган ишлаб чиқариш (162 000)</t>
  </si>
  <si>
    <t>79</t>
  </si>
  <si>
    <t>Тайёр маҳсулот (163 000)</t>
  </si>
  <si>
    <t>80</t>
  </si>
  <si>
    <t>Қайта сотиш учун товарлар (164 000)</t>
  </si>
  <si>
    <t>81</t>
  </si>
  <si>
    <t>Ҳарбий захиралар (165 000)</t>
  </si>
  <si>
    <t>82</t>
  </si>
  <si>
    <t>Товар-моддий захираларга харажатлар (170 000)</t>
  </si>
  <si>
    <t>83</t>
  </si>
  <si>
    <t>Товар (иш, хизмат)ларга харажатлар (180 000)</t>
  </si>
  <si>
    <t>84</t>
  </si>
  <si>
    <t>Товар-моддий захиралар ва уларга харажатлар — жами (070+071+072 +073+074+075+076+077+078+079+080+081+082+083+084 — қаторлар)</t>
  </si>
  <si>
    <t>90</t>
  </si>
  <si>
    <t>I БЎЛИМ БЎЙИЧА ЖАМИ (030+040+060+090 — қаторлар)</t>
  </si>
  <si>
    <t>100</t>
  </si>
  <si>
    <t>II БЎЛИМ. Узоқ муддатли активлар</t>
  </si>
  <si>
    <t>Узоқ муддатли депозитлар (211 000)</t>
  </si>
  <si>
    <t>200</t>
  </si>
  <si>
    <t>20001</t>
  </si>
  <si>
    <t>20002</t>
  </si>
  <si>
    <t>Бюджет ташкилотлари томонидан ходимларга берилган ссудалар (216 000)</t>
  </si>
  <si>
    <t>201</t>
  </si>
  <si>
    <t>205</t>
  </si>
  <si>
    <t>Асосий воситалар</t>
  </si>
  <si>
    <t>Асосий воситалар баланс қиймати</t>
  </si>
  <si>
    <t>Бино ва иншоотлар (221 100)</t>
  </si>
  <si>
    <t>211</t>
  </si>
  <si>
    <t>Тураржой бинолари (221 110)</t>
  </si>
  <si>
    <t>21101</t>
  </si>
  <si>
    <t>Нотураржой бинолари (221 120)</t>
  </si>
  <si>
    <t>21102</t>
  </si>
  <si>
    <t>Бошқа иншоотлар (221 130)</t>
  </si>
  <si>
    <t>21103</t>
  </si>
  <si>
    <t>Ерни ободонлаштириш (221 140)</t>
  </si>
  <si>
    <t>21104</t>
  </si>
  <si>
    <t>Машина ва жиҳозлар (221 200)</t>
  </si>
  <si>
    <t>212</t>
  </si>
  <si>
    <t>21201</t>
  </si>
  <si>
    <t>Машина ва жиҳозлар (транспорт воситаларидан ташқари) (221 220)</t>
  </si>
  <si>
    <t>213</t>
  </si>
  <si>
    <t>Информацион, компьютер ва телекоммуникацион жиҳозлар (221 221)</t>
  </si>
  <si>
    <t>21301</t>
  </si>
  <si>
    <t>Бошқа турдаги машина ва жиҳозлар (221 222)</t>
  </si>
  <si>
    <t>21302</t>
  </si>
  <si>
    <t>Бошқа турдаги асосий воситалар (221 300)</t>
  </si>
  <si>
    <t>214</t>
  </si>
  <si>
    <t>Етиштириладиган биологик активлар (221 310)</t>
  </si>
  <si>
    <t>215</t>
  </si>
  <si>
    <t>Маҳсулдор ва ишчи ҳайвонлар (221 311)</t>
  </si>
  <si>
    <t>21501</t>
  </si>
  <si>
    <t>Кўп йиллик дарахтлар ва ўсимлик ресурслари (221 312)</t>
  </si>
  <si>
    <t>21502</t>
  </si>
  <si>
    <t>Интеллектуал мулк объектлари (221 320)</t>
  </si>
  <si>
    <t>216</t>
  </si>
  <si>
    <t>Тадқиқот ва ишланмалар (221 321)</t>
  </si>
  <si>
    <t>21601</t>
  </si>
  <si>
    <t>Фойдали қазилмаларни қазиб олиш (221 322)</t>
  </si>
  <si>
    <t>21602</t>
  </si>
  <si>
    <t>Компьютер дастурий таъминоти (221 323)</t>
  </si>
  <si>
    <t>21603</t>
  </si>
  <si>
    <t>Маълумотлар базаси (221 324)</t>
  </si>
  <si>
    <t>21604</t>
  </si>
  <si>
    <t>Кўнгилочар, бадиий ва ижодий қийматликлар (221 325)</t>
  </si>
  <si>
    <t>21605</t>
  </si>
  <si>
    <t>Бошқа турдаги интеллектуал мулк объектлари (221 326)</t>
  </si>
  <si>
    <t>21606</t>
  </si>
  <si>
    <t>Кутубхона фонди (221 330)</t>
  </si>
  <si>
    <t>217</t>
  </si>
  <si>
    <t>Дарсликлар фонди (221 331)</t>
  </si>
  <si>
    <t>21701</t>
  </si>
  <si>
    <t>Бадиий китоблар фонди (221 332)</t>
  </si>
  <si>
    <t>21702</t>
  </si>
  <si>
    <t>Бошқа турдаги кутубхона фонди (221 339)</t>
  </si>
  <si>
    <t>21703</t>
  </si>
  <si>
    <t>Ҳарбий асосий воситалар (221 400)</t>
  </si>
  <si>
    <t>218</t>
  </si>
  <si>
    <t>Асосий воситалар баланс қиймати — жами (211+212+214+218 — қаторлар)</t>
  </si>
  <si>
    <t>210</t>
  </si>
  <si>
    <t>Асосий воситалар амортизацияси</t>
  </si>
  <si>
    <t>Бино ва иншоотлар амортизацияси (231 100)</t>
  </si>
  <si>
    <t>221</t>
  </si>
  <si>
    <t>Тураржой бинолари амортизацияси (231 110)</t>
  </si>
  <si>
    <t>22101</t>
  </si>
  <si>
    <t>Нотураржой бинолари амортизацияси (231 120)</t>
  </si>
  <si>
    <t>22102</t>
  </si>
  <si>
    <t>Бошқа иншоотлар амортизацияси (231 130)</t>
  </si>
  <si>
    <t>22103</t>
  </si>
  <si>
    <t>Ерни ободонлаштириш амортизацияси (231 140)</t>
  </si>
  <si>
    <t>22104</t>
  </si>
  <si>
    <t>Машина ва жиҳозлар амортизацияси (231 200)</t>
  </si>
  <si>
    <t>222</t>
  </si>
  <si>
    <t>Транспорт воситалари амортизацияси (231 210)</t>
  </si>
  <si>
    <t>22201</t>
  </si>
  <si>
    <t>Машина ва жиҳозлар (транспорт воситаларидан ташқари) амортизацияси (231 220)</t>
  </si>
  <si>
    <t>223</t>
  </si>
  <si>
    <t>22301</t>
  </si>
  <si>
    <t>22302</t>
  </si>
  <si>
    <t>Бошқа турдаги асосий воситалар амортизацияси (231 300)</t>
  </si>
  <si>
    <t>224</t>
  </si>
  <si>
    <t>225</t>
  </si>
  <si>
    <t>22501</t>
  </si>
  <si>
    <t>22502</t>
  </si>
  <si>
    <t>226</t>
  </si>
  <si>
    <t>22601</t>
  </si>
  <si>
    <t>22602</t>
  </si>
  <si>
    <t>22603</t>
  </si>
  <si>
    <t>22604</t>
  </si>
  <si>
    <t>22605</t>
  </si>
  <si>
    <t>22606</t>
  </si>
  <si>
    <t>228</t>
  </si>
  <si>
    <t>Асосий воситалар амортизацияси — жами (221+222+224 +228 — қаторлар)</t>
  </si>
  <si>
    <t>220</t>
  </si>
  <si>
    <t xml:space="preserve">Асосий воситалар қолдиқ қиймати </t>
  </si>
  <si>
    <t>Бино ва иншоотлар (221 100-231 100)</t>
  </si>
  <si>
    <t>231</t>
  </si>
  <si>
    <t>Тураржой бинолари (221 110-231 110)</t>
  </si>
  <si>
    <t>23101</t>
  </si>
  <si>
    <t>Нотураржой бинолари (221 120-231 120)</t>
  </si>
  <si>
    <t>23102</t>
  </si>
  <si>
    <t>Бошқа иншоотлар (221 130-231 130)</t>
  </si>
  <si>
    <t>23103</t>
  </si>
  <si>
    <t>Ерни ободонлаштириш (221 140-231 140)</t>
  </si>
  <si>
    <t>23104</t>
  </si>
  <si>
    <t>Машина ва жиҳозлар (221 200-231 200)</t>
  </si>
  <si>
    <t>232</t>
  </si>
  <si>
    <t>Транспорт воситалари (221 210-231 210)</t>
  </si>
  <si>
    <t>23201</t>
  </si>
  <si>
    <t>Машина ва жиҳозлар (транспорт воситаларидан ташқари) (221 220-231 220)</t>
  </si>
  <si>
    <t>233</t>
  </si>
  <si>
    <t>Информацион, компьютер ва телекоммуникацион жиҳозлар (221 221 - 231 221)</t>
  </si>
  <si>
    <t>23301</t>
  </si>
  <si>
    <t>Бошқа турдаги машина ва жиҳозлар (221 222 - 231 222)</t>
  </si>
  <si>
    <t>23302</t>
  </si>
  <si>
    <t>Бошқа турдаги асосий воситалар (221 300-231 300)</t>
  </si>
  <si>
    <t>234</t>
  </si>
  <si>
    <t>Етиштириладиган биологик активлар (221 310 - 231 310)</t>
  </si>
  <si>
    <t>235</t>
  </si>
  <si>
    <t>Маҳсулдор ва ишчи ҳайвонлар (221 311 - 231-311)</t>
  </si>
  <si>
    <t>23501</t>
  </si>
  <si>
    <t>Кўп йиллик дарахтлар ва ўсимлик ресурслари (221 312 - 231 312)</t>
  </si>
  <si>
    <t>23502</t>
  </si>
  <si>
    <t>Интеллектуал мулк объектлари (221 320- 231 320)</t>
  </si>
  <si>
    <t>236</t>
  </si>
  <si>
    <t>Тадқиқот ва ишланмалар (221 321 - 231 321)</t>
  </si>
  <si>
    <t>23601</t>
  </si>
  <si>
    <t>Фойдали қазилмаларни қазиб олиш (221 322 - 231 322)</t>
  </si>
  <si>
    <t>23602</t>
  </si>
  <si>
    <t>Компьютер дастурий таъминоти (221 323 - 231 323)</t>
  </si>
  <si>
    <t>23603</t>
  </si>
  <si>
    <t>Маълумотлар базаси (221 324 - 231 324)</t>
  </si>
  <si>
    <t>23604</t>
  </si>
  <si>
    <t>Кўнгилочар, бадиий ва ижодий қийматликлар (221 325 - 231 325)</t>
  </si>
  <si>
    <t>23605</t>
  </si>
  <si>
    <t>Бошқа турдаги интеллектуал мулк объектлари (221 326 - 231 326)</t>
  </si>
  <si>
    <t>23606</t>
  </si>
  <si>
    <t>237</t>
  </si>
  <si>
    <t>23701</t>
  </si>
  <si>
    <t>23702</t>
  </si>
  <si>
    <t>23703</t>
  </si>
  <si>
    <t>Ҳарбий асосий воситалар (221 400-231 400)</t>
  </si>
  <si>
    <t>238</t>
  </si>
  <si>
    <t>Асосий воситалар — жами (231+232+234+238 — қаторлар)</t>
  </si>
  <si>
    <t>240</t>
  </si>
  <si>
    <t>Қийматликлар (222 000)</t>
  </si>
  <si>
    <t>250</t>
  </si>
  <si>
    <t>Ноишлаб чиқариш активлари баланс қиймати</t>
  </si>
  <si>
    <t>Ер (223 100)</t>
  </si>
  <si>
    <t>261</t>
  </si>
  <si>
    <t>Минерал ва энергия ресурслари (223 200)</t>
  </si>
  <si>
    <t>262</t>
  </si>
  <si>
    <t>Бошқа турдаги табиий активлар (223 300)</t>
  </si>
  <si>
    <t>263</t>
  </si>
  <si>
    <t>26301</t>
  </si>
  <si>
    <t>26302</t>
  </si>
  <si>
    <t>264</t>
  </si>
  <si>
    <t>26401</t>
  </si>
  <si>
    <t>26402</t>
  </si>
  <si>
    <t>Номоддий ноишлаб чиқариш активлари (223 400)</t>
  </si>
  <si>
    <t>265</t>
  </si>
  <si>
    <t>266</t>
  </si>
  <si>
    <t>26601</t>
  </si>
  <si>
    <t>26602</t>
  </si>
  <si>
    <t>26603</t>
  </si>
  <si>
    <t>26604</t>
  </si>
  <si>
    <t>26605</t>
  </si>
  <si>
    <t>Ноишлаб чиқариш активлари — жами (261+262+263+265 — қаторлар)</t>
  </si>
  <si>
    <t>260</t>
  </si>
  <si>
    <t>Ноишлаб чиқариш активлари амартизацияси</t>
  </si>
  <si>
    <t>271</t>
  </si>
  <si>
    <t>27101</t>
  </si>
  <si>
    <t>27102</t>
  </si>
  <si>
    <t>272</t>
  </si>
  <si>
    <t>273</t>
  </si>
  <si>
    <t>27301</t>
  </si>
  <si>
    <t>27302</t>
  </si>
  <si>
    <t>27303</t>
  </si>
  <si>
    <t>27304</t>
  </si>
  <si>
    <t>274</t>
  </si>
  <si>
    <t>Ноишлаб чиқариш активлари амортизацияси — жами (271+272 — қаторлар)</t>
  </si>
  <si>
    <t>270</t>
  </si>
  <si>
    <t>Ноишлаб чиқариш активлари</t>
  </si>
  <si>
    <t>301</t>
  </si>
  <si>
    <t>Минерал ва энергия ресурслари (223 200 — 233 200)</t>
  </si>
  <si>
    <t>302</t>
  </si>
  <si>
    <t>Бошқа турдаги табиий активлар (223 300 — 233 300</t>
  </si>
  <si>
    <t>303</t>
  </si>
  <si>
    <t>30301</t>
  </si>
  <si>
    <t>30302</t>
  </si>
  <si>
    <t>304</t>
  </si>
  <si>
    <t>30401</t>
  </si>
  <si>
    <t>30402</t>
  </si>
  <si>
    <t>Номоддий ноишлаб чиқариш активлари (223 400 — 233 400)</t>
  </si>
  <si>
    <t>305</t>
  </si>
  <si>
    <t>306</t>
  </si>
  <si>
    <t>30601</t>
  </si>
  <si>
    <t>30602</t>
  </si>
  <si>
    <t>30603</t>
  </si>
  <si>
    <t>30604</t>
  </si>
  <si>
    <t>30605</t>
  </si>
  <si>
    <t>Ноишлаб чиқариш активлари — жами (301+302+303+305 — қаторлар)</t>
  </si>
  <si>
    <t>300</t>
  </si>
  <si>
    <t>Номолиявий активлар капитал қўйилмалар</t>
  </si>
  <si>
    <t>Асосий воситаларга капитал қўйилмалар (241 000)</t>
  </si>
  <si>
    <t>310</t>
  </si>
  <si>
    <t>311</t>
  </si>
  <si>
    <t>312</t>
  </si>
  <si>
    <t>31201</t>
  </si>
  <si>
    <t>31202</t>
  </si>
  <si>
    <t>31203</t>
  </si>
  <si>
    <t>313</t>
  </si>
  <si>
    <t>31301</t>
  </si>
  <si>
    <t>31302</t>
  </si>
  <si>
    <t>31303</t>
  </si>
  <si>
    <t>314</t>
  </si>
  <si>
    <t>31401</t>
  </si>
  <si>
    <t>31402</t>
  </si>
  <si>
    <t>31403</t>
  </si>
  <si>
    <t>31404</t>
  </si>
  <si>
    <t>315</t>
  </si>
  <si>
    <t>316</t>
  </si>
  <si>
    <t>31601</t>
  </si>
  <si>
    <t>31602</t>
  </si>
  <si>
    <t>317</t>
  </si>
  <si>
    <t>31701</t>
  </si>
  <si>
    <t>31702</t>
  </si>
  <si>
    <t>31703</t>
  </si>
  <si>
    <t>318</t>
  </si>
  <si>
    <t>319</t>
  </si>
  <si>
    <t>31901</t>
  </si>
  <si>
    <t>31902</t>
  </si>
  <si>
    <t>320</t>
  </si>
  <si>
    <t>32001</t>
  </si>
  <si>
    <t>32002</t>
  </si>
  <si>
    <t>321</t>
  </si>
  <si>
    <t>32101</t>
  </si>
  <si>
    <t>32102</t>
  </si>
  <si>
    <t>32103</t>
  </si>
  <si>
    <t>322</t>
  </si>
  <si>
    <t>Қийматликларга капитал қўйилмалар (242 000)</t>
  </si>
  <si>
    <t>323</t>
  </si>
  <si>
    <t>32301</t>
  </si>
  <si>
    <t>32302</t>
  </si>
  <si>
    <t>Ноишлаб чиқариш активларига капитал қўйилмалар (243 000)</t>
  </si>
  <si>
    <t>324</t>
  </si>
  <si>
    <t>32401</t>
  </si>
  <si>
    <t>32402</t>
  </si>
  <si>
    <t>325</t>
  </si>
  <si>
    <t>32501</t>
  </si>
  <si>
    <t>32502</t>
  </si>
  <si>
    <t>32503</t>
  </si>
  <si>
    <t>326</t>
  </si>
  <si>
    <t>32601</t>
  </si>
  <si>
    <t>32602</t>
  </si>
  <si>
    <t>Номолиявий активлар капитал қўйилмалар — жами (310+323+324 — қаторлар)</t>
  </si>
  <si>
    <t>330</t>
  </si>
  <si>
    <t>II БЎЛИМ БЎЙИЧА ЖАМИ (205+240+250+300+330 — қаторлар)</t>
  </si>
  <si>
    <t>340</t>
  </si>
  <si>
    <t>БАЛАНС (100+340 — қаторлар)</t>
  </si>
  <si>
    <t>350</t>
  </si>
  <si>
    <t>ПАССИВ</t>
  </si>
  <si>
    <t>МАЖБУРИЯТЛАР</t>
  </si>
  <si>
    <t>III БЎЛИМ. Жорий мажбуриятлар</t>
  </si>
  <si>
    <t>Бюджет ташкилотларининг мол етказиб берувчилар ва пудратчилар билан ҳисоб-китоблар бўйича кредитор қарзлари (341 100)</t>
  </si>
  <si>
    <t>400</t>
  </si>
  <si>
    <t>Бюджет ташкилотларининг харидор ва буюртмачилар билан ҳисоб-китоблар бўйича кредитор қарзлари (341 200)</t>
  </si>
  <si>
    <t>401</t>
  </si>
  <si>
    <t>Бюджет ташкилотларининг суғурта тўловлари бўйича ҳисоб-китоблардан кредитор қарзлари (341 300)</t>
  </si>
  <si>
    <t>402</t>
  </si>
  <si>
    <t>Бюджет ташкилотларининг тўловларнинг махсус турларига доир ҳисоб-китоблардан кредитор қарзлари (341 400)</t>
  </si>
  <si>
    <t>403</t>
  </si>
  <si>
    <t>Бюджет ташкилотларининг бошқа турдаги ҳисоб-китоблардан кредитор қарзлари (341 900)</t>
  </si>
  <si>
    <t>404</t>
  </si>
  <si>
    <t>Бюджет ташкилотларининг бюджетга тўловлар бўйича кредитор қарзлари (342 100)</t>
  </si>
  <si>
    <t>405</t>
  </si>
  <si>
    <t>Бюджет ташкилотларининг ягона ижтимоий тўлов бўйича кредитор қарзлари (342 200)</t>
  </si>
  <si>
    <t>406</t>
  </si>
  <si>
    <t>Бюджет ташкилотларининг шахсий жамғариб бориладиган Пенсия ҳисобварағи бадаллари бўйича кредитор қарзлари (342 300)</t>
  </si>
  <si>
    <t>407</t>
  </si>
  <si>
    <t>Бюджет ташкилотларининг бюджетдан ташқари Пенсия жамғармаси билан суғурта бадали тўлови бўйича кредитор қарзлари (342 400)</t>
  </si>
  <si>
    <t>408</t>
  </si>
  <si>
    <t>Бюджет ташкилотларининг давлат мақсадли жамғармаларига мажбурий тўловлари бўйича кредитор қарзлари (342 500)</t>
  </si>
  <si>
    <t>409</t>
  </si>
  <si>
    <t>Бюджет ташкилотларининг камомадларга доир кредитор қарзлари (343 100)</t>
  </si>
  <si>
    <t>410</t>
  </si>
  <si>
    <t>Бюджет ташкилотларининг ходимлар билан ижтимоий нафақалар бўйича кредитор қарзлари (343 200)</t>
  </si>
  <si>
    <t>411</t>
  </si>
  <si>
    <t>Бюджет ташкилотларининг ҳисобдор шахслар билан кредитор қарзлари (343 300)</t>
  </si>
  <si>
    <t>412</t>
  </si>
  <si>
    <t>Бюджет ташкилотларининг ходимлар билан меҳнатга ҳақ тўлаш бўйича кредитор қарзлари (343 400)</t>
  </si>
  <si>
    <t>413</t>
  </si>
  <si>
    <t>Бюджет ташкилотларининг стипендия олувчилар билан кредитор қарзлари (343 500)</t>
  </si>
  <si>
    <t>414</t>
  </si>
  <si>
    <t>Бюджет ташкилотларининг талабалар билан бошқа кредитор қарзлари (343 600)</t>
  </si>
  <si>
    <t>415</t>
  </si>
  <si>
    <t>Бюджет ташкилотларининг ходимларнинг иш ҳақидан ушлаб қолинадиган мажбурий ушланмалар бўйича кредитор қарзлари (343 700)</t>
  </si>
  <si>
    <t>416</t>
  </si>
  <si>
    <t>Бюджет ташкилотларининг депонентланган тўловлар бўйича кредитор қарзлари (343 800)</t>
  </si>
  <si>
    <t>417</t>
  </si>
  <si>
    <t>Бюджет ташкилотларининг ходимларнинг иш ҳақидан ушлаб қолинадиган ихтиёрий ушланмалар бўйича кредитор қарзлари (343 900)</t>
  </si>
  <si>
    <t>418</t>
  </si>
  <si>
    <t>Бюджет ташкилотларининг бюджетдан ташқари маблағлари ҳисобидан кредитор қарзлари (344 000)</t>
  </si>
  <si>
    <t>419</t>
  </si>
  <si>
    <t>Бюджет ташкилотининг ихтиёрида вақтинча бўладиган маблағлар бўйича кредитор қарзлари (345 000)</t>
  </si>
  <si>
    <t>420</t>
  </si>
  <si>
    <t>Жорий мажбуриятлар — жами (400+401+402+403+404+405+406+407+408+409+410+411+412+413+414+415+416+417+418+419+420 — қаторлар)</t>
  </si>
  <si>
    <t>430</t>
  </si>
  <si>
    <t>IV БЎЛИМ. Узоқ муддатли мажбуриятлар</t>
  </si>
  <si>
    <t>Бюджет ташкилотларининг мол етказиб берувчилар ва пудратчилар билан ҳисоб-китоблар бўйича узоқ муддатли кредитор қарзлари (421 100)</t>
  </si>
  <si>
    <t>440</t>
  </si>
  <si>
    <t>Бюджет ташкилотларининг бошқа турдаги ҳисоб-китоблар бўйича узоқ муддатли кредитор қарзлари (421 900)</t>
  </si>
  <si>
    <t>441</t>
  </si>
  <si>
    <t>Узоқ муддатли мажбуриятлар — жами (440+441 — қаторлар)</t>
  </si>
  <si>
    <t>450</t>
  </si>
  <si>
    <t>СОФ АКТИВЛАР / КАПИТАЛ</t>
  </si>
  <si>
    <t>Жорий ҳисобот даврининг молиявий натижалари</t>
  </si>
  <si>
    <t>500</t>
  </si>
  <si>
    <t>Бюджет маблағлари бўйича молиявий натижа (981 000)</t>
  </si>
  <si>
    <t>510</t>
  </si>
  <si>
    <t>Тўловларнинг махсус турларига доир ҳисоб-китоблар бўйича молиявий натижа (982 000)</t>
  </si>
  <si>
    <t>511</t>
  </si>
  <si>
    <t>Таълим муассасаларида ўқитишнинг тўлов-контракт маблағлари бўйича молиявий натижа (983 000)</t>
  </si>
  <si>
    <t>512</t>
  </si>
  <si>
    <t>Бюджет ташкилотининг ривожлантириш жамғармаси маблағлари бўйича молиявий натижа (984 100)</t>
  </si>
  <si>
    <t>513</t>
  </si>
  <si>
    <t>Тиббиёт ташкилотларининг моддий рағбатлантириш ва ривожлантириш жамғармалари маблағлари бўйича молиявий натижа (984 200)</t>
  </si>
  <si>
    <t>514</t>
  </si>
  <si>
    <t>Бошқа даромадлар бўйича молиявий натижа (985 000)</t>
  </si>
  <si>
    <t>515</t>
  </si>
  <si>
    <t>Бюджетга ва бюджетдан ташқари жамғармаларга ҳисобланган солиқ ва бошқа мажбурий тўловлар бўйича имтиёзлар (986 000)</t>
  </si>
  <si>
    <t>516</t>
  </si>
  <si>
    <t>Соф активлар/капитал — жами (+500+510+511+512+513+514+515+516+517 — қаторлар)</t>
  </si>
  <si>
    <t>520</t>
  </si>
  <si>
    <t>БАЛАНС (430+450+520 — қаторлар)</t>
  </si>
  <si>
    <t>530</t>
  </si>
  <si>
    <t>VI БЎЛИМ. БАЛАНСДАН ТАШҚАРИ СЧЁТЛАР</t>
  </si>
  <si>
    <t>Оператив ижарага олинган асосий воситалар ва қийматликлар (01)</t>
  </si>
  <si>
    <t>600</t>
  </si>
  <si>
    <t>Масъул сақлашга олинган товар-моддий қимматликлар (02)</t>
  </si>
  <si>
    <t>601</t>
  </si>
  <si>
    <t>Қатъий ҳисобот бланклари (03)</t>
  </si>
  <si>
    <t>602</t>
  </si>
  <si>
    <t>Ишончсиз дебиторларнинг қарзларини харажатга чиқазилиши (04)</t>
  </si>
  <si>
    <t>603</t>
  </si>
  <si>
    <t>Ўқувчилар ва талабаларнинг қайтарилмаган моддий қимматликлар бўйича қарзлари (05)</t>
  </si>
  <si>
    <t>604</t>
  </si>
  <si>
    <t>Кўчма спорт совринлари ва кубоклари (06)</t>
  </si>
  <si>
    <t>605</t>
  </si>
  <si>
    <t>Тўланмаган йўлланмалар (07)</t>
  </si>
  <si>
    <t>606</t>
  </si>
  <si>
    <t>Фойдаланишдаги инвентарь ва хўжалик жиҳозлари (08)</t>
  </si>
  <si>
    <t>607</t>
  </si>
  <si>
    <t>Ҳарбий техникаларнинг ўқув предметлари (09)</t>
  </si>
  <si>
    <t>608</t>
  </si>
  <si>
    <t>Эскирганларининг ўрнига берилган транспорт воситаларининг эҳтиёт қисмлари (10)</t>
  </si>
  <si>
    <t>609</t>
  </si>
  <si>
    <t>Центризбирком Р.Уз.</t>
  </si>
  <si>
    <t xml:space="preserve">          </t>
  </si>
  <si>
    <t>Уровень бюджета:</t>
  </si>
  <si>
    <t>100010860262947016105016001</t>
  </si>
  <si>
    <t>Элемент</t>
  </si>
  <si>
    <t>Наименование расходов</t>
  </si>
  <si>
    <t>А</t>
  </si>
  <si>
    <t>Б</t>
  </si>
  <si>
    <t>00</t>
  </si>
  <si>
    <t>ВСЕГО</t>
  </si>
  <si>
    <t>01</t>
  </si>
  <si>
    <t>41</t>
  </si>
  <si>
    <t>10</t>
  </si>
  <si>
    <t>02</t>
  </si>
  <si>
    <t>03</t>
  </si>
  <si>
    <t>04</t>
  </si>
  <si>
    <t>Илмий даражага эга бўлган ходимларга қўшимча тўловлар</t>
  </si>
  <si>
    <t>06</t>
  </si>
  <si>
    <t>47</t>
  </si>
  <si>
    <t>07</t>
  </si>
  <si>
    <t>120</t>
  </si>
  <si>
    <t>08</t>
  </si>
  <si>
    <t>150</t>
  </si>
  <si>
    <t>09</t>
  </si>
  <si>
    <t>13</t>
  </si>
  <si>
    <t>IV-группа "Другие расходы"</t>
  </si>
  <si>
    <t>42</t>
  </si>
  <si>
    <t>РАСХОДЫ ПО ТОВАРАМ И УСЛУГАМ</t>
  </si>
  <si>
    <t>Коммунальные услуги</t>
  </si>
  <si>
    <t>Электроэнергия</t>
  </si>
  <si>
    <t>Горячая вода и тепловая энергия</t>
  </si>
  <si>
    <t>Холодная вода и канализация</t>
  </si>
  <si>
    <t>Услуги по уборке и вывоза мусору, а так же приобретение энергетических и других ресурсов (кроме бензина и других ГСМ)</t>
  </si>
  <si>
    <t>Содержание и текущий ремонт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</si>
  <si>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</si>
  <si>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</si>
  <si>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</si>
  <si>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</si>
  <si>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920</t>
  </si>
  <si>
    <t>28</t>
  </si>
  <si>
    <t>Расходы по аренде</t>
  </si>
  <si>
    <t>29</t>
  </si>
  <si>
    <t>44</t>
  </si>
  <si>
    <t>31</t>
  </si>
  <si>
    <t>Расходы запасов материальных оборотных средств</t>
  </si>
  <si>
    <t>Прочие материальные оборотные средства</t>
  </si>
  <si>
    <t>33</t>
  </si>
  <si>
    <t>110</t>
  </si>
  <si>
    <t>35</t>
  </si>
  <si>
    <t>36</t>
  </si>
  <si>
    <t>130</t>
  </si>
  <si>
    <t>37</t>
  </si>
  <si>
    <t>38</t>
  </si>
  <si>
    <t>Топливо и ГСМ</t>
  </si>
  <si>
    <t>39</t>
  </si>
  <si>
    <t>Другие расходы на приобретение товаров и услуг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</si>
  <si>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</si>
  <si>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</si>
  <si>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</si>
  <si>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43</t>
  </si>
  <si>
    <t>Информационные и коммуникационные услуги</t>
  </si>
  <si>
    <t>93</t>
  </si>
  <si>
    <t>45</t>
  </si>
  <si>
    <t>99</t>
  </si>
  <si>
    <t>Прочие расходы на приобретение товаров и услуг</t>
  </si>
  <si>
    <t>46</t>
  </si>
  <si>
    <t>990</t>
  </si>
  <si>
    <t>РАСХОДЫ ПО ОСНОВНЫМ СРЕДСТВАМ</t>
  </si>
  <si>
    <t>48</t>
  </si>
  <si>
    <t>Приобретение основных средств</t>
  </si>
  <si>
    <t>49</t>
  </si>
  <si>
    <t>54</t>
  </si>
  <si>
    <t>Прочие машины и оборудование</t>
  </si>
  <si>
    <t>55</t>
  </si>
  <si>
    <t>910</t>
  </si>
  <si>
    <t>56</t>
  </si>
  <si>
    <t xml:space="preserve">Компьютерное оборудование, вычислительная, аудио-видео техника, информационная технология и принадлежности </t>
  </si>
  <si>
    <t>57</t>
  </si>
  <si>
    <t>Прочая техника</t>
  </si>
  <si>
    <t>58</t>
  </si>
  <si>
    <t>59</t>
  </si>
  <si>
    <t>ДРУГИЕ РАСХОДЫ</t>
  </si>
  <si>
    <t>61</t>
  </si>
  <si>
    <t>Различные прочие расходы</t>
  </si>
  <si>
    <t>62</t>
  </si>
  <si>
    <t>Текущие</t>
  </si>
  <si>
    <t>63</t>
  </si>
  <si>
    <t>64</t>
  </si>
  <si>
    <t>140</t>
  </si>
  <si>
    <t>Электрон давлат харидларида иштирок этиш учун закалат тулови харажатлари</t>
  </si>
  <si>
    <t>65</t>
  </si>
  <si>
    <t>190</t>
  </si>
  <si>
    <t>Прочие расходы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</si>
  <si>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</si>
  <si>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</si>
  <si>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</si>
  <si>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</si>
  <si>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</si>
  <si>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</si>
  <si>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</si>
  <si>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400110860262947016105016001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</si>
  <si>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</si>
  <si>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</si>
  <si>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</si>
  <si>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</si>
  <si>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</si>
  <si>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</si>
  <si>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</si>
  <si>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</si>
  <si>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</si>
  <si>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</si>
  <si>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</si>
  <si>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</si>
  <si>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</si>
  <si>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</si>
  <si>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</si>
  <si>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</si>
  <si>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</si>
  <si>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</si>
  <si>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</si>
  <si>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</si>
  <si>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</si>
  <si>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</si>
  <si>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741000)</t>
  </si>
  <si>
    <t>X</t>
  </si>
  <si>
    <t>Руководитель _______________</t>
  </si>
  <si>
    <t>Главный бухгалтер ____________________</t>
  </si>
  <si>
    <t>М.П</t>
  </si>
  <si>
    <t>____ ______________ 20____ год</t>
  </si>
  <si>
    <t xml:space="preserve"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
Республики Узбекистан
</t>
  </si>
  <si>
    <t>ОТЧЕТ</t>
  </si>
  <si>
    <t>о движении прочих внебюджетных средств</t>
  </si>
  <si>
    <t>Организация :</t>
  </si>
  <si>
    <t>Единица измерения 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</si>
  <si>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</si>
  <si>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</si>
  <si>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</si>
  <si>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</si>
  <si>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</si>
  <si>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СПРАВКА 
о дебиторской и кредиторской задолженностях</t>
  </si>
  <si>
    <t>Глава:</t>
  </si>
  <si>
    <t>016</t>
  </si>
  <si>
    <t>Отчетный период:</t>
  </si>
  <si>
    <t>№ п/п</t>
  </si>
  <si>
    <t>Статья расходов</t>
  </si>
  <si>
    <t>Всего 
задолженность</t>
  </si>
  <si>
    <t>Из них</t>
  </si>
  <si>
    <t>Из них просроченная 
задолженность - 
всего</t>
  </si>
  <si>
    <t>в том числе</t>
  </si>
  <si>
    <t>Из них за пределами 
республики</t>
  </si>
  <si>
    <t>Примечание</t>
  </si>
  <si>
    <t>за счет
 бюджета</t>
  </si>
  <si>
    <t>за счет внебюджетных средств</t>
  </si>
  <si>
    <t>Фонд</t>
  </si>
  <si>
    <t>A</t>
  </si>
  <si>
    <t>ДЕБИТОРСКАЯ ЗАДОЛЖЕННОСТЬ:</t>
  </si>
  <si>
    <t/>
  </si>
  <si>
    <t>4200000</t>
  </si>
  <si>
    <t>4220000</t>
  </si>
  <si>
    <t>4221000</t>
  </si>
  <si>
    <t>4224000</t>
  </si>
  <si>
    <t>4225000</t>
  </si>
  <si>
    <t>4240000</t>
  </si>
  <si>
    <t>4244000</t>
  </si>
  <si>
    <t>4244100</t>
  </si>
  <si>
    <t>4250000</t>
  </si>
  <si>
    <t>4252000</t>
  </si>
  <si>
    <t>4252500</t>
  </si>
  <si>
    <t>4290000</t>
  </si>
  <si>
    <t>4292000</t>
  </si>
  <si>
    <t>4292100</t>
  </si>
  <si>
    <t>4292200</t>
  </si>
  <si>
    <t>4800000</t>
  </si>
  <si>
    <t>4820000</t>
  </si>
  <si>
    <t>4821000</t>
  </si>
  <si>
    <t>4821100</t>
  </si>
  <si>
    <t>4821140</t>
  </si>
  <si>
    <t>Итого по группам расходов:</t>
  </si>
  <si>
    <t>Всего:</t>
  </si>
  <si>
    <t>КРЕДИТОРСКАЯ ЗАДОЛЖЕННОСТЬ:</t>
  </si>
  <si>
    <t>4223000</t>
  </si>
  <si>
    <t>Руководитель _____________________</t>
  </si>
  <si>
    <t>O`ZBEKTELEKOM АЖ</t>
  </si>
  <si>
    <t>INTERNATIONAL PAPERХК</t>
  </si>
  <si>
    <t>Вода питьевая упакованная</t>
  </si>
  <si>
    <t xml:space="preserve"> шт</t>
  </si>
  <si>
    <r>
      <t xml:space="preserve">2025 йилда  
Ўзбекистон Республикаси Марказий сайлов комиссияси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</si>
  <si>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E-25-3996</t>
  </si>
  <si>
    <t>I/140</t>
  </si>
  <si>
    <t>OOO KALEON INFORM</t>
  </si>
  <si>
    <t>Услуга по подписке и доставке периодического печатного издания</t>
  </si>
  <si>
    <t>UNG PETRO МЧЖ</t>
  </si>
  <si>
    <t>453-25</t>
  </si>
  <si>
    <t>16358-М</t>
  </si>
  <si>
    <t>5/В-19</t>
  </si>
  <si>
    <t>111-П</t>
  </si>
  <si>
    <t>DAVLAT AXBOROT TIZIMLARINI YARATISH VA QOLLAB QUVATLASH BOYICHA YAGONA INTEGR</t>
  </si>
  <si>
    <t>158/В-19</t>
  </si>
  <si>
    <t>G/46434</t>
  </si>
  <si>
    <t>ГУП Сувсоз</t>
  </si>
  <si>
    <t>Услуга по холодному водоснабжению и услуга канализации</t>
  </si>
  <si>
    <t>B1068308</t>
  </si>
  <si>
    <t>Veolia Energy Tashkent МЧЖ</t>
  </si>
  <si>
    <t>9-950</t>
  </si>
  <si>
    <t xml:space="preserve"> Энергия тепловая, отпущенная котельными</t>
  </si>
  <si>
    <t>0503</t>
  </si>
  <si>
    <t>Услуга по передаче электроэнергии</t>
  </si>
  <si>
    <t>ООО BILOL AND E`ZOZA</t>
  </si>
  <si>
    <t xml:space="preserve"> Папка</t>
  </si>
  <si>
    <t>7726-2025/IJRO</t>
  </si>
  <si>
    <t>MCHJ ZOFE ABDULLOH NUR</t>
  </si>
  <si>
    <t>Полиэтиленовые пакеты</t>
  </si>
  <si>
    <t>MAX-FER MCHJ</t>
  </si>
  <si>
    <t>Изолента</t>
  </si>
  <si>
    <t>Тўғридан тўғри (ЗРУ-684, Ст.-71, пункт 6, част-1)</t>
  </si>
  <si>
    <t>032354</t>
  </si>
  <si>
    <t>ЧП VIVA UNIVERSAL LINE</t>
  </si>
  <si>
    <t>Кондиционер бытовой</t>
  </si>
  <si>
    <t>B1079653</t>
  </si>
  <si>
    <t>Розетка штепсельная бытового назначения</t>
  </si>
  <si>
    <t xml:space="preserve"> Короб кабельный</t>
  </si>
  <si>
    <t>метр</t>
  </si>
  <si>
    <t>Гофра</t>
  </si>
  <si>
    <t>YTT XODJAYEVA FERUZA YAKUBOVNA</t>
  </si>
  <si>
    <t>Кабель питания</t>
  </si>
  <si>
    <t xml:space="preserve">42302734320055 </t>
  </si>
  <si>
    <t>Выключатель автоматический на напряжение не более 1 кВ</t>
  </si>
  <si>
    <t>Бур</t>
  </si>
  <si>
    <t>Дюбель</t>
  </si>
  <si>
    <t>Кг</t>
  </si>
  <si>
    <t>Перемычки гибкие</t>
  </si>
  <si>
    <t>AKBAYEVA MUNISA UMID QIZI</t>
  </si>
  <si>
    <t>Круглые панно</t>
  </si>
  <si>
    <t>40408966570023</t>
  </si>
  <si>
    <t>1/АК</t>
  </si>
  <si>
    <t>2025 йилда 
Ўзбекистон Республикаси Марказий сайлов комиссияси томонидан
 ўтказилган танловлар (тендерлар) ва амалга оширилган давлат харидлари тўғрисидаги
МАЪЛУМОТЛАР</t>
  </si>
  <si>
    <t>2025 йилда 
Ўзбекистон Республикаси Марказий сайлов комиссиясида 
капитал қўйилмалар ҳисобидан амалга оширилаётган лойиҳаларнинг ижроси тўғрисидаги
МАЪЛУМОТЛАР</t>
  </si>
  <si>
    <t xml:space="preserve">2025 йилда 
Ўзбекистон Республикаси Марказий сайлов комиссияси бюджетдан ажратилган маблағларнинг чегараланган миқдорининг ўз тасарруфидаги бюджет ташкилотлари кесимида тақсимоти тўғрисида </t>
  </si>
  <si>
    <r>
      <t xml:space="preserve"> 2025 йилда    
Ўзбекистон Республикаси Марказий сайлов комиссияси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</si>
  <si>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r>
      <t xml:space="preserve">2025 йилда  
Ўзбекистон Республикаси Марказий сайлов комиссияси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</si>
  <si>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2025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</si>
  <si>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Бюджет ташкилотларининг бошқа ҳисобрақамлардаги бюджет бўйича маблағлари (104 100)</t>
  </si>
  <si>
    <t>Бошқа мақсадлар учун молиялаштирилган бюджет маблағлари (104 120)</t>
  </si>
  <si>
    <t>Бюджет ҳисобидан нақд пул олиш учун транзит ҳисобварақларига ўтказилган маблағлар (111 100)</t>
  </si>
  <si>
    <t>Бюджет ташкилотларининг бюджетдан ташқари маблағлари ҳисобидан нақд пул олиш учун транзит ҳисобварақларига ўтказилган маблағлар (111 300)</t>
  </si>
  <si>
    <t>Бюджет ташкилотларини ривожлантириш жамғармаси маблағлари ҳисобидан нақд пул олиш учун транзит ҳисобварақларга ўтказилган маблағлар (111 301)</t>
  </si>
  <si>
    <t>Бюджет ташкилотларининг Ўзбекистон Республикаси Иқтисодиёт ва молия вазирлиги ҳузуридаги Бюджетдан ташқари пенсия жамғармаси маблағлари ҳисобидан нақд пул олиш учун транзит ҳисобварақларига ўтказилган маблағлар (111 302)</t>
  </si>
  <si>
    <t>Тиббиёт муассасаларини моддий рағбатлантириш ва ривожлантириш жамғармаси маблағлари ҳисобидан нақд пул олиш учун транзит ҳисобварақларига ўтказилган маблағлар (111 303)</t>
  </si>
  <si>
    <t>Мактабдан ташқари таълим муассасаларида болалар таъминоти маблағлари ҳисобидан нақд пул олиш учун транзит ҳисобварақларига ўтказилган маблағлар (111 306)</t>
  </si>
  <si>
    <t>Ўқув муассасаларида ўқишдан тушаётган пул маблағлари ҳисобидан нақд пул олиш учун транзит ҳисобварақларига ўтказилган маблағлар (111 309)</t>
  </si>
  <si>
    <t>Ажратмалар ҳисобига шаклланадиган вазирлик ва идораларнинг бюджетдан ташқари жамғармалари ҳисобидан нақд пул олиш учун транзит ҳисобварақларига ўтказилган маблағлар (111 310)</t>
  </si>
  <si>
    <t>Тақсимланиши назарда тутилган тушумлар (тиббиёт муассасалари учун) ҳисобидан нақд пул олиш учун транзит ҳисобварақларига ўтказилган маблағлар (111 314)</t>
  </si>
  <si>
    <t>Бошқа таълим муассасаларида болалар таъминоти бўйича ота-оналар тўлови ҳисобидан нақд пул олиш учун транзит ҳисобварақларига ўтказилган маблағлар (111 315)</t>
  </si>
  <si>
    <t>Грантлар, инсонпарварлик ёрдами ва техник кўмаклашиш воситалари бўйича ажратилган маблағлар ҳисобидан нақд пул олиш учун транзит ҳисобварақларига ўтказилган маблағлар (111 320)</t>
  </si>
  <si>
    <t>Кредит маблағлари ҳисобидан нақд пул олиш учун транзит ҳисобварақларига ўтказилган маблағлар (111 321)</t>
  </si>
  <si>
    <t>Конвертация учун транзит ҳисоб рақамига ўтказиб берилган маблағлар (111 400)</t>
  </si>
  <si>
    <t>Ҳисоб-китоб клиринг палатасига ўтказилган маблағлар (111 500)</t>
  </si>
  <si>
    <t>Йўлдаги бошқа маблағлар (111 900)</t>
  </si>
  <si>
    <t>Қисқа муддатли ички депозитлар (121 100)</t>
  </si>
  <si>
    <t>Қисқа муддатли ташқи депозитлар (121 200)</t>
  </si>
  <si>
    <t>Жорий озиқ-овқат маҳсулотлари (161 110)</t>
  </si>
  <si>
    <t>Қиш-баҳор мавсумига ғамланадиган озиқ-овқат маҳсулотлари (161 120)</t>
  </si>
  <si>
    <t>Дори-дармонлар ва тиббиётда фойдаланиладиган воситалар (161 210)</t>
  </si>
  <si>
    <t>Вакциналар ва бактериологик препаратлар (161 220)</t>
  </si>
  <si>
    <t>Амбулатория шароитида даволанувчи имтиёзли беморлар контингентига рецепт асосида бепул берилувчи дори-дармонлар (161 230)</t>
  </si>
  <si>
    <t>Ижтимоий аҳамиятга эга бўлган дори воситалари ва тиббиёт буюмлари (161 240)</t>
  </si>
  <si>
    <t>Ёқилғи нефт маҳсулотлари (161 310)</t>
  </si>
  <si>
    <t>Суюлтирилган газ (161 320)</t>
  </si>
  <si>
    <t>Кўмир (161 330)</t>
  </si>
  <si>
    <t>Бошқа турдаги ёнилғи материаллари (161 340)</t>
  </si>
  <si>
    <t>Хўжалик маҳсулотлари (161 410)</t>
  </si>
  <si>
    <t>Канцелярия маҳсулотлари (қоғоздан ташқари) (161 420)</t>
  </si>
  <si>
    <t>Қоғоз (161 430)</t>
  </si>
  <si>
    <t>Кийим-кечак ва пойабзаллар (161 510)</t>
  </si>
  <si>
    <t>Чойшаб-ғилофлар (161 520)</t>
  </si>
  <si>
    <t>Боқувдаги ҳайвонлар (161 810)</t>
  </si>
  <si>
    <t>Узоқ муддатли ички депозитлар (211 100)</t>
  </si>
  <si>
    <t>Узоқ муддатли ташқи депозитлар (211 200)</t>
  </si>
  <si>
    <t>Ички акция ва капитал (213 100)</t>
  </si>
  <si>
    <t>202</t>
  </si>
  <si>
    <t>Узоқ муддатли активлар — жами (200+201+202 қаторлар)</t>
  </si>
  <si>
    <t>Транспорт воситалари (221 210)</t>
  </si>
  <si>
    <t>Информацион, компьютер ва телекоммуникацион жиҳозлар амортизацияси (231 221)</t>
  </si>
  <si>
    <t>Бошқа турдаги машина ва жиҳозлар амортизацияси (231 222)</t>
  </si>
  <si>
    <t>Етиштириладиган биологик активлар амортизацияси (231 310)</t>
  </si>
  <si>
    <t>Ишчи ҳайвонлар амортизацияси (231 311)</t>
  </si>
  <si>
    <t>Кўп йиллик дарахтлар ва ўсимлик ресурслари амортизацияси (231 312)</t>
  </si>
  <si>
    <t>Интеллектуал мулк объектларининг амортизацияси (231 320)</t>
  </si>
  <si>
    <t>Тадқиқот ва ишланмалар амортизацияси (231 321)</t>
  </si>
  <si>
    <t>Фойдали қазилмаларни қазиб олиш амортизацияси (231 322)</t>
  </si>
  <si>
    <t>Компьютер дастурий таъминоти амортизацияси (231 323)</t>
  </si>
  <si>
    <t>Маълумотлар базаси амортизацияси (231 324)</t>
  </si>
  <si>
    <t>Кўнгилочар, кутубхона, бадиий ва ижодий қийматликлар амортизацияси (231 325)</t>
  </si>
  <si>
    <t>Бошқа турдаги интеллектуал мулк объектлари амортизацияси (231 326)</t>
  </si>
  <si>
    <t>Ҳарбий асосий воситалар амортизацияси (231 400)</t>
  </si>
  <si>
    <t>Номаҳсулдор биологик активлар (223 310)</t>
  </si>
  <si>
    <t>Сув ресурслари (223 320)</t>
  </si>
  <si>
    <t>Бошқа турдаги табиий ресурслар (223 330)</t>
  </si>
  <si>
    <t>Радиочастота спектри (223 331)</t>
  </si>
  <si>
    <t>Бошқа табиий ресурслар (223 332)</t>
  </si>
  <si>
    <t>Шартнома, лизинг ва лицензиялар (223 410)</t>
  </si>
  <si>
    <t>Тижорий оператив лизинг (223 411)</t>
  </si>
  <si>
    <t>Табиий ресурслардан фойдаланишга рухсатнома (223 412)</t>
  </si>
  <si>
    <t>Маълум турдаги фаолиятни амалга ошириш учун рухсатнома (223 413)</t>
  </si>
  <si>
    <t>Келгуси товар ва хизматларга имтиёзли эгалик қилишга рухсатнома (223 414)</t>
  </si>
  <si>
    <t>Гудвилл ва маркетинг активлари (223 420)</t>
  </si>
  <si>
    <t>Бошқа турдаги табиий ресурслар амортизацияси (233 330)</t>
  </si>
  <si>
    <t>Радиочастота спектри амортизацияси (233 331)</t>
  </si>
  <si>
    <t>Бошқа ҳақиқий ресурслар амортизацияси (233 332)</t>
  </si>
  <si>
    <t>Номоддий ноишлаб чиқариш активларининг амортизацияси (233 400)</t>
  </si>
  <si>
    <t>Шартнома, лизинг ва лицензиялар амортизацияси (233 410)</t>
  </si>
  <si>
    <t>Тижорий оператив лизинг амортизацияси (233 411)</t>
  </si>
  <si>
    <t>Табиий ресурслардан фойдаланишга рухсатнома амортизацияси (233 412)</t>
  </si>
  <si>
    <t>Маълум турдаги фаолиятни амалга ошириш учун рухсатнома амортизацияси (233 413)</t>
  </si>
  <si>
    <t>Келгуси товар ва хизматларга имтиёзли эгалик қилишга рухсатномалар амортизацияси (233 414)</t>
  </si>
  <si>
    <t>Гудвилл ва маркетинг активлари амортизацияси (233 420)</t>
  </si>
  <si>
    <t>Бино ва иншоотларга капитал қўйилмалар (241 100)</t>
  </si>
  <si>
    <t>Тураржой биноларига капитал қўйилмалар (241 110)</t>
  </si>
  <si>
    <t>Тураржой биноларини харид (қабул) қилиш (241 111)</t>
  </si>
  <si>
    <t>Қурилиши тугалланмаган тураржой бинолари (241 112)</t>
  </si>
  <si>
    <t>Тураржой биноларига бошқа капитал қўйилмалар (241 113)</t>
  </si>
  <si>
    <t>Нотураржой биноларига капитал қўйилмалар (241 120)</t>
  </si>
  <si>
    <t>Нотураржой биноларини харид (қабул) қилиш (241 121)</t>
  </si>
  <si>
    <t>Қурилиши тугалланмаган нотураржой бинолари (241 122)</t>
  </si>
  <si>
    <t>Нотураржой биноларига бошқа капитал қўйилмалар (241 123)</t>
  </si>
  <si>
    <t>Бошқа иншоотларга капитал қўйилмалар (241 130)</t>
  </si>
  <si>
    <t>Бошқа иншоотларни харид (қабул) қилиш (241 131)</t>
  </si>
  <si>
    <t>Қурилиши тугалланмаган бошқа иншоотлар (241 132)</t>
  </si>
  <si>
    <t>Бошқа иншоотларга бошқа турдаги капитал қўйилмалар (241 133)</t>
  </si>
  <si>
    <t>Ерни ободонлаштиришга капитал қўйилмалар (241 140)</t>
  </si>
  <si>
    <t>Машина ва жиҳозларга капитал қўйилмалар (241 200)</t>
  </si>
  <si>
    <t>Транспорт воситаларига капитал қўйилмалар (241 210)</t>
  </si>
  <si>
    <t>Транспорт воситаларини харид (қабул) қилиш (241 211)</t>
  </si>
  <si>
    <t>Транспорт воситаларига бошқа капитал қўйилмалар (241 212)</t>
  </si>
  <si>
    <t>Машина ва жиҳозларга (транспорт воситаларидан ташқари) капитал қўйилмалар (241 220)</t>
  </si>
  <si>
    <t>Машина ва жиҳозларни (транспорт воситаларидан ташқари) харид (қабул) қилиш (241 221)</t>
  </si>
  <si>
    <t>Машина ва жиҳозларга (транспорт воситаларидан ташқари) бошқа капитал қўйилмалар (241 222)</t>
  </si>
  <si>
    <t>Ўрнатиш учун мўлжалланган асбоб-ускуналар (241 223)</t>
  </si>
  <si>
    <t>Бошқа турдаги асосий воситаларга капитал қўйилмалар (241 300)</t>
  </si>
  <si>
    <t>Етиштириладиган биологик активлар (241 310)</t>
  </si>
  <si>
    <t>Етиштириладиган биологик активларни харид (қабул) қилиш (241 311)</t>
  </si>
  <si>
    <t>Етиштириладиган биологик активларга бошқа харажатлар (241 312)</t>
  </si>
  <si>
    <t>Интеллектуал мулк объектлари (241 320)</t>
  </si>
  <si>
    <t>Интеллектуал мулк объектларини харид (қабул) қилиш (241 321)</t>
  </si>
  <si>
    <t>Интеллектуал мулк объектларига бошқа харажатлар (241 322)</t>
  </si>
  <si>
    <t>Дарсликлар фонди (241 330)</t>
  </si>
  <si>
    <t>Дарсликлар фонди (241 331)</t>
  </si>
  <si>
    <t>Бадиий китоблар фонди (241 332)</t>
  </si>
  <si>
    <t>Бошқа турдаги кутубхона фонди (241 339)</t>
  </si>
  <si>
    <t>Ҳарбий асосий воситаларга капитал қўйилмалар (241 400)</t>
  </si>
  <si>
    <t>Қийматликларни харид (қабул) қилиш (242 100)</t>
  </si>
  <si>
    <t>Қийматликларга бошқа капитал қўйилмалар (242 200)</t>
  </si>
  <si>
    <t>Ерни харид қилиш харажатлари (243 100)</t>
  </si>
  <si>
    <t>Минерал ва энергия ресурсларига капитал қўйилмалар (243 200)</t>
  </si>
  <si>
    <t>Бошқа турдаги табиий активларга капитал қўйилмалар (243 300)</t>
  </si>
  <si>
    <t>Номаҳсулдор биологик активларга харажатлар (243 310)</t>
  </si>
  <si>
    <t>Сув ресурсларига харажатлар (243 320)</t>
  </si>
  <si>
    <t>Бошқа турдаги табиий ресурсларга харажатлар (243 330)</t>
  </si>
  <si>
    <t>Номоддий ноишлаб чиқариш активларига капитал қўйилмалар (243 400)</t>
  </si>
  <si>
    <t>Шартнома, лизинг ва лицензияларга харажатлар (243 410)</t>
  </si>
  <si>
    <t>Гудвилл ва маркетинг активларига харажатлар (243 420)</t>
  </si>
  <si>
    <t>230</t>
  </si>
  <si>
    <t>Другие машины, оборудование и техника</t>
  </si>
  <si>
    <t>Правительственные премии</t>
  </si>
  <si>
    <t>Поступления сумм дебиторской задолженности прошлых лет (4-004-10)</t>
  </si>
  <si>
    <t>cум</t>
  </si>
  <si>
    <t>4230000</t>
  </si>
  <si>
    <t>4234000</t>
  </si>
  <si>
    <t>4234100</t>
  </si>
  <si>
    <t>4299000</t>
  </si>
  <si>
    <t>4299990</t>
  </si>
  <si>
    <t>на 01.07.2025</t>
  </si>
  <si>
    <t>1 июля</t>
  </si>
  <si>
    <t>Сум</t>
  </si>
  <si>
    <t xml:space="preserve"> Казначейский лицевой счет организации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</si>
  <si>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</si>
  <si>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</si>
  <si>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</si>
  <si>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>Раздел   7016   подраздел   105   глава   016</t>
  </si>
  <si>
    <t xml:space="preserve">Отчетный период: </t>
  </si>
  <si>
    <t>Министерство:</t>
  </si>
  <si>
    <t xml:space="preserve">Еденица измерения: тыс. сум </t>
  </si>
  <si>
    <t>Л/С:</t>
  </si>
  <si>
    <t>Категория</t>
  </si>
  <si>
    <t>Статья и
 подстатья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</si>
  <si>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</si>
  <si>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</si>
  <si>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</si>
  <si>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</si>
  <si>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</si>
  <si>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I-группа "Заработная плата и приравненные к ней платежи"</t>
  </si>
  <si>
    <t>Заработная плата</t>
  </si>
  <si>
    <t>Заработная плата в денежной форме</t>
  </si>
  <si>
    <t>Основная заработная плата</t>
  </si>
  <si>
    <t>Надбавки и доплаты к заработной плате</t>
  </si>
  <si>
    <t>Выплаты из фонда материального стимулирования работникам бюджетных организаций</t>
  </si>
  <si>
    <t>Доплаты работникам с учеными степенями</t>
  </si>
  <si>
    <t>Пособия</t>
  </si>
  <si>
    <t>Пособия по временной нетрудоспособности</t>
  </si>
  <si>
    <t>Пособия по беременности и родам</t>
  </si>
  <si>
    <t>II-группа "Начисления на заработную плату"</t>
  </si>
  <si>
    <t>Взносы / отчисления на социальные нужды</t>
  </si>
  <si>
    <t>Реально производимые взносы/отчисления на социальные нужды</t>
  </si>
  <si>
    <t>Единый социальный платеж</t>
  </si>
  <si>
    <t>Командировочные расходы</t>
  </si>
  <si>
    <t>В пределах республики</t>
  </si>
  <si>
    <t>Компьютерное оборудование, вычислительная и аудио-видео техника</t>
  </si>
  <si>
    <t>Товарно-материальных запасов</t>
  </si>
  <si>
    <t>Товарно-материальных запасов (кроме бумаги)</t>
  </si>
  <si>
    <t>Расходы на приобретение бумаги</t>
  </si>
  <si>
    <t>Приобретение прочей полиграфической</t>
  </si>
  <si>
    <t>Одежды, обуви и постельных принадлежностей</t>
  </si>
  <si>
    <t>91</t>
  </si>
  <si>
    <t>Расходы на обучение</t>
  </si>
  <si>
    <t xml:space="preserve">Услуги по охране объектов </t>
  </si>
  <si>
    <t>Здания</t>
  </si>
  <si>
    <t>Нежилые здания</t>
  </si>
  <si>
    <t>Сооружения</t>
  </si>
  <si>
    <t>Мебель и офисное оборудование</t>
  </si>
  <si>
    <t>Другие виды расходов по приобретению основных средств</t>
  </si>
  <si>
    <t>Нематериальные активы</t>
  </si>
  <si>
    <t>Расходы заклада за участие в электронных государственных закупках</t>
  </si>
  <si>
    <t>66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</si>
  <si>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</si>
  <si>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</si>
  <si>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</si>
  <si>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</si>
  <si>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по состоянию на 01.07.2025</t>
  </si>
  <si>
    <t>4252100</t>
  </si>
  <si>
    <t>4252110</t>
  </si>
  <si>
    <t>4291000</t>
  </si>
  <si>
    <t>4293000</t>
  </si>
  <si>
    <t>4110000</t>
  </si>
  <si>
    <t>4111000</t>
  </si>
  <si>
    <t>4111100</t>
  </si>
  <si>
    <t>4111200</t>
  </si>
  <si>
    <t>4111230</t>
  </si>
  <si>
    <t>Budjet tashkilotlari xodimlarini moddiy ragʻbatlantirish jamgʻarmasidan toʻlovlar</t>
  </si>
  <si>
    <t>4111240</t>
  </si>
  <si>
    <t>4711100</t>
  </si>
  <si>
    <t>4711120</t>
  </si>
  <si>
    <t>4120000</t>
  </si>
  <si>
    <t>4121000</t>
  </si>
  <si>
    <t>4121100</t>
  </si>
  <si>
    <t>Эмульсия акриловая</t>
  </si>
  <si>
    <t>MCHJ COLOR INVEST BEST GOLD</t>
  </si>
  <si>
    <t>Валик красочный</t>
  </si>
  <si>
    <t>SHABNAM TRAVEL AND VISIT MCHJ</t>
  </si>
  <si>
    <t>Кисть малярная</t>
  </si>
  <si>
    <t>AMAKOV MCHJ</t>
  </si>
  <si>
    <t>1-д/с 11/19-V</t>
  </si>
  <si>
    <t>DAVLAT AXBOROT TIZIMLARINI YARATISH VA QOLLAB QUVATLASH BOYICHA YAGONA INTEGR-</t>
  </si>
  <si>
    <t>Голограмма</t>
  </si>
  <si>
    <t>O`ZR MARKAZIY BANKINING DAVLAT BELGISI ДУК</t>
  </si>
  <si>
    <t xml:space="preserve"> Услуга по ремонту принтера</t>
  </si>
  <si>
    <t>СП TASHKEI INTERNATIONALООО</t>
  </si>
  <si>
    <t xml:space="preserve"> Услуга по текущему ремонту сплит кондиционеров</t>
  </si>
  <si>
    <t>4608641.1.1</t>
  </si>
  <si>
    <t>ХОЛМУХАМЕДОВ НУРАЛИ МАМБЕТАЛИЕВИЧ</t>
  </si>
  <si>
    <t>31607820580011</t>
  </si>
  <si>
    <t>Вилка штепсельная электрическая</t>
  </si>
  <si>
    <t>ISHONCHLIK NIYYAT MCHJ</t>
  </si>
  <si>
    <t>Прутки из сплавов на основе меди и цинка</t>
  </si>
  <si>
    <t>B1101822</t>
  </si>
  <si>
    <t>CABLE TRADE -QUVVAT MAS`ULIYATI CHEKLANGAN JAMIYAT</t>
  </si>
  <si>
    <t>Короб кабельный</t>
  </si>
  <si>
    <t>LOLA METALNI QAYTA ISHLASH XK</t>
  </si>
  <si>
    <t>Салфетки бумажные</t>
  </si>
  <si>
    <t>KANS SHOP XK</t>
  </si>
  <si>
    <t>Услуга по медицинскому осмотру водителей</t>
  </si>
  <si>
    <t>Тўғридан тўғри 
(ЗРУ-684, Ст-71, пункт-19, част-1,)</t>
  </si>
  <si>
    <t>ООО TOSHKENT SHAHAR SOG LIQNI SAQLASH TIDDIY KO RIK</t>
  </si>
  <si>
    <t>Услуга по техническому обслуживанию лифтов</t>
  </si>
  <si>
    <t>ООО TEXNOGARANT</t>
  </si>
  <si>
    <t>Тўғридан тўғри 
 (ЗРУ-684, Ст-71, пункт-21, част-1,)</t>
  </si>
  <si>
    <t>CPIO-4464</t>
  </si>
  <si>
    <t>Услуга по организации учебного семинара</t>
  </si>
  <si>
    <t>Уз.Р.Бош прокуратура академияси</t>
  </si>
  <si>
    <t>Фирменный бланк</t>
  </si>
  <si>
    <t>OOO MUXAMMAD POLIGRAF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</si>
</sst>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\ _с_ў_м_-;\-* #,##0\ _с_ў_м_-;_-* &quot;-&quot;\ _с_ў_м_-;_-@_-"/>
    <numFmt numFmtId="165" formatCode="#,##0.0_ ;[Red]\-#,##0.0\ "/>
    <numFmt numFmtId="166" formatCode="_-* #,##0.00_р_._-;\-* #,##0.00_р_._-;_-* &quot;-&quot;??_р_._-;_-@_-"/>
    <numFmt numFmtId="167" formatCode="_-* #,##0.00\ _р_._-;\-* #,##0.00\ _р_._-;_-* &quot;-&quot;??\ _р_._-;_-@_-"/>
    <numFmt numFmtId="168" formatCode="_-* #,##0.0_р_._-;\-* #,##0.0_р_._-;_-* &quot;-&quot;??_р_._-;_-@_-"/>
    <numFmt numFmtId="169" formatCode="_-* #,##0.000\ _с_ў_м_-;\-* #,##0.000\ _с_ў_м_-;_-* &quot;-&quot;\ _с_ў_м_-;_-@_-"/>
    <numFmt numFmtId="170" formatCode="_-* #,##0.00\ _₽_-;\-* #,##0.00\ _₽_-;_-* &quot;-&quot;??\ _₽_-;_-@_-"/>
    <numFmt numFmtId="171" formatCode="_-* #,##0.0_р_._-;\-* #,##0.0_р_._-;_-* &quot; &quot;??_р_._-;_-@_-"/>
    <numFmt numFmtId="172" formatCode="_-* #,##0.00_р_._-;\-* #,##0.00_р_._-;_-* &quot; &quot;??_р_._-;_-@_-"/>
    <numFmt numFmtId="173" formatCode="#,##0.00_ ;\-#,##0.00\ "/>
    <numFmt numFmtId="174" formatCode="_-* #,##0.00\ _с_ў_м_-;\-* #,##0.00\ _с_ў_м_-;_-* &quot;-&quot;\ _с_ў_м_-;_-@_-"/>
  </numFmts>
  <fonts count="64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Arial Cyr"/>
      <family val="2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i/>
      <u/>
      <sz val="12"/>
      <color theme="1"/>
      <name val="Times New Roman"/>
      <family val="1"/>
      <charset val="204"/>
    </font>
    <font>
      <sz val="11"/>
      <name val="Times New Roman"/>
      <family val="1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4">
    <xf numFmtId="0" fontId="0" fillId="0" borderId="0"/>
    <xf numFmtId="0" fontId="22" fillId="0" borderId="0"/>
    <xf numFmtId="43" fontId="19" fillId="0" borderId="0" applyFont="0" applyFill="0" applyBorder="0" applyAlignment="0" applyProtection="0"/>
    <xf numFmtId="0" fontId="24" fillId="0" borderId="0"/>
    <xf numFmtId="0" fontId="25" fillId="0" borderId="0"/>
    <xf numFmtId="167" fontId="24" fillId="0" borderId="0"/>
    <xf numFmtId="168" fontId="24" fillId="0" borderId="0"/>
    <xf numFmtId="166" fontId="24" fillId="0" borderId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3" fillId="0" borderId="0"/>
    <xf numFmtId="0" fontId="19" fillId="12" borderId="0"/>
    <xf numFmtId="0" fontId="19" fillId="16" borderId="0"/>
    <xf numFmtId="0" fontId="19" fillId="20" borderId="0"/>
    <xf numFmtId="0" fontId="19" fillId="24" borderId="0"/>
    <xf numFmtId="0" fontId="19" fillId="28" borderId="0"/>
    <xf numFmtId="0" fontId="19" fillId="32" borderId="0"/>
    <xf numFmtId="0" fontId="19" fillId="13" borderId="0"/>
    <xf numFmtId="0" fontId="19" fillId="17" borderId="0"/>
    <xf numFmtId="0" fontId="19" fillId="21" borderId="0"/>
    <xf numFmtId="0" fontId="19" fillId="25" borderId="0"/>
    <xf numFmtId="0" fontId="19" fillId="29" borderId="0"/>
    <xf numFmtId="0" fontId="19" fillId="33" borderId="0"/>
    <xf numFmtId="0" fontId="41" fillId="14" borderId="0"/>
    <xf numFmtId="0" fontId="41" fillId="18" borderId="0"/>
    <xf numFmtId="0" fontId="41" fillId="22" borderId="0"/>
    <xf numFmtId="0" fontId="41" fillId="26" borderId="0"/>
    <xf numFmtId="0" fontId="41" fillId="30" borderId="0"/>
    <xf numFmtId="0" fontId="41" fillId="34" borderId="0"/>
    <xf numFmtId="0" fontId="41" fillId="11" borderId="0"/>
    <xf numFmtId="0" fontId="41" fillId="15" borderId="0"/>
    <xf numFmtId="0" fontId="41" fillId="19" borderId="0"/>
    <xf numFmtId="0" fontId="41" fillId="23" borderId="0"/>
    <xf numFmtId="0" fontId="41" fillId="27" borderId="0"/>
    <xf numFmtId="0" fontId="41" fillId="31" borderId="0"/>
    <xf numFmtId="0" fontId="33" fillId="7" borderId="18"/>
    <xf numFmtId="0" fontId="34" fillId="8" borderId="19"/>
    <xf numFmtId="0" fontId="35" fillId="8" borderId="18"/>
    <xf numFmtId="0" fontId="28" fillId="0" borderId="15"/>
    <xf numFmtId="0" fontId="29" fillId="0" borderId="16"/>
    <xf numFmtId="0" fontId="30" fillId="0" borderId="17"/>
    <xf numFmtId="0" fontId="30" fillId="0" borderId="0"/>
    <xf numFmtId="0" fontId="40" fillId="0" borderId="23"/>
    <xf numFmtId="0" fontId="37" fillId="9" borderId="21"/>
    <xf numFmtId="0" fontId="53" fillId="0" borderId="0"/>
    <xf numFmtId="0" fontId="54" fillId="6" borderId="0"/>
    <xf numFmtId="0" fontId="32" fillId="5" borderId="0"/>
    <xf numFmtId="0" fontId="39" fillId="0" borderId="0"/>
    <xf numFmtId="0" fontId="19" fillId="10" borderId="22"/>
    <xf numFmtId="0" fontId="36" fillId="0" borderId="20"/>
    <xf numFmtId="0" fontId="38" fillId="0" borderId="0"/>
    <xf numFmtId="0" fontId="31" fillId="4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01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10" fillId="0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165" fontId="17" fillId="0" borderId="13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2" fillId="0" borderId="14" xfId="0" applyNumberFormat="1" applyFont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2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5" fillId="2" borderId="0" xfId="0" applyFont="1" applyFill="1" applyAlignment="1">
      <alignment horizontal="right" vertical="center" wrapText="1"/>
    </xf>
    <xf numFmtId="0" fontId="46" fillId="0" borderId="1" xfId="0" applyFont="1" applyBorder="1" applyAlignment="1">
      <alignment horizontal="center" vertical="center" wrapText="1"/>
    </xf>
    <xf numFmtId="49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170" fontId="46" fillId="0" borderId="1" xfId="9" applyNumberFormat="1" applyFont="1" applyBorder="1" applyAlignment="1">
      <alignment horizontal="center" vertical="center" wrapText="1"/>
    </xf>
    <xf numFmtId="170" fontId="46" fillId="0" borderId="1" xfId="0" applyNumberFormat="1" applyFont="1" applyBorder="1" applyAlignment="1">
      <alignment vertical="center" wrapText="1"/>
    </xf>
    <xf numFmtId="170" fontId="42" fillId="0" borderId="1" xfId="9" applyNumberFormat="1" applyFont="1" applyBorder="1" applyAlignment="1">
      <alignment vertical="center" wrapText="1"/>
    </xf>
    <xf numFmtId="0" fontId="47" fillId="0" borderId="0" xfId="0" applyFont="1"/>
    <xf numFmtId="0" fontId="47" fillId="0" borderId="25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172" fontId="1" fillId="2" borderId="1" xfId="7" applyNumberFormat="1" applyFont="1" applyFill="1" applyBorder="1" applyAlignment="1">
      <alignment horizontal="center" vertical="center"/>
    </xf>
    <xf numFmtId="172" fontId="2" fillId="2" borderId="1" xfId="7" applyNumberFormat="1" applyFont="1" applyFill="1" applyBorder="1" applyAlignment="1">
      <alignment horizontal="center" vertical="center"/>
    </xf>
    <xf numFmtId="0" fontId="55" fillId="0" borderId="8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textRotation="90" wrapText="1"/>
    </xf>
    <xf numFmtId="0" fontId="55" fillId="0" borderId="1" xfId="0" applyFont="1" applyBorder="1" applyAlignment="1">
      <alignment horizontal="center" vertical="center" wrapText="1"/>
    </xf>
    <xf numFmtId="0" fontId="51" fillId="2" borderId="1" xfId="4" applyFont="1" applyFill="1" applyBorder="1" applyAlignment="1">
      <alignment horizontal="left" vertical="center" wrapText="1"/>
    </xf>
    <xf numFmtId="49" fontId="49" fillId="0" borderId="1" xfId="0" applyNumberFormat="1" applyFont="1" applyBorder="1" applyAlignment="1">
      <alignment horizontal="center" vertical="center"/>
    </xf>
    <xf numFmtId="0" fontId="49" fillId="0" borderId="0" xfId="0" applyFont="1"/>
    <xf numFmtId="0" fontId="52" fillId="2" borderId="1" xfId="4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/>
    </xf>
    <xf numFmtId="166" fontId="47" fillId="0" borderId="0" xfId="0" applyNumberFormat="1" applyFont="1"/>
    <xf numFmtId="0" fontId="49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173" fontId="50" fillId="2" borderId="8" xfId="7" applyNumberFormat="1" applyFont="1" applyFill="1" applyBorder="1" applyAlignment="1">
      <alignment horizontal="center" vertical="center"/>
    </xf>
    <xf numFmtId="173" fontId="50" fillId="2" borderId="1" xfId="7" applyNumberFormat="1" applyFont="1" applyFill="1" applyBorder="1" applyAlignment="1">
      <alignment horizontal="center" vertical="center"/>
    </xf>
    <xf numFmtId="0" fontId="48" fillId="0" borderId="0" xfId="0" applyFont="1" applyAlignment="1">
      <alignment wrapText="1"/>
    </xf>
    <xf numFmtId="0" fontId="57" fillId="0" borderId="0" xfId="0" applyFont="1"/>
    <xf numFmtId="0" fontId="48" fillId="0" borderId="0" xfId="0" applyFont="1" applyAlignment="1">
      <alignment vertical="center" wrapText="1"/>
    </xf>
    <xf numFmtId="0" fontId="47" fillId="0" borderId="1" xfId="0" applyFont="1" applyBorder="1" applyAlignment="1">
      <alignment horizontal="center" vertical="center"/>
    </xf>
    <xf numFmtId="0" fontId="50" fillId="2" borderId="1" xfId="4" applyFont="1" applyFill="1" applyBorder="1" applyAlignment="1">
      <alignment horizontal="left" vertical="center" wrapText="1"/>
    </xf>
    <xf numFmtId="171" fontId="50" fillId="2" borderId="1" xfId="5" applyNumberFormat="1" applyFont="1" applyFill="1" applyBorder="1" applyAlignment="1">
      <alignment horizontal="center" vertical="center" wrapText="1"/>
    </xf>
    <xf numFmtId="171" fontId="58" fillId="0" borderId="1" xfId="5" applyNumberFormat="1" applyFont="1" applyBorder="1" applyAlignment="1">
      <alignment horizontal="center" vertical="center"/>
    </xf>
    <xf numFmtId="0" fontId="23" fillId="0" borderId="1" xfId="4" applyFont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center" vertical="center" wrapText="1"/>
    </xf>
    <xf numFmtId="171" fontId="48" fillId="0" borderId="1" xfId="5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167" fontId="47" fillId="0" borderId="0" xfId="5" applyFont="1"/>
    <xf numFmtId="171" fontId="50" fillId="2" borderId="1" xfId="5" applyNumberFormat="1" applyFont="1" applyFill="1" applyBorder="1" applyAlignment="1">
      <alignment horizontal="left" vertical="center" wrapText="1"/>
    </xf>
    <xf numFmtId="171" fontId="23" fillId="0" borderId="1" xfId="5" applyNumberFormat="1" applyFont="1" applyBorder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8" fillId="0" borderId="8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/>
    </xf>
    <xf numFmtId="173" fontId="0" fillId="0" borderId="1" xfId="0" applyNumberFormat="1" applyBorder="1" applyAlignment="1">
      <alignment horizontal="center" vertical="center"/>
    </xf>
    <xf numFmtId="0" fontId="42" fillId="0" borderId="0" xfId="0" applyFont="1" applyAlignment="1">
      <alignment wrapText="1"/>
    </xf>
    <xf numFmtId="0" fontId="46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0" fontId="48" fillId="0" borderId="0" xfId="0" applyFont="1" applyAlignment="1">
      <alignment vertical="center"/>
    </xf>
    <xf numFmtId="0" fontId="47" fillId="0" borderId="1" xfId="0" applyFont="1" applyBorder="1" applyAlignment="1">
      <alignment horizontal="center" vertical="center" textRotation="90"/>
    </xf>
    <xf numFmtId="0" fontId="47" fillId="0" borderId="1" xfId="0" applyFont="1" applyBorder="1" applyAlignment="1">
      <alignment horizontal="center" vertical="center" textRotation="90" wrapText="1"/>
    </xf>
    <xf numFmtId="0" fontId="23" fillId="2" borderId="1" xfId="4" applyFont="1" applyFill="1" applyBorder="1" applyAlignment="1">
      <alignment horizontal="center" vertical="center" wrapText="1"/>
    </xf>
    <xf numFmtId="0" fontId="50" fillId="2" borderId="1" xfId="4" applyFont="1" applyFill="1" applyBorder="1" applyAlignment="1">
      <alignment horizontal="center" vertical="top" wrapText="1"/>
    </xf>
    <xf numFmtId="0" fontId="60" fillId="0" borderId="1" xfId="0" applyFont="1" applyBorder="1" applyAlignment="1">
      <alignment horizontal="center" vertical="center"/>
    </xf>
    <xf numFmtId="49" fontId="60" fillId="0" borderId="1" xfId="0" applyNumberFormat="1" applyFont="1" applyBorder="1" applyAlignment="1">
      <alignment horizontal="center" vertical="center"/>
    </xf>
    <xf numFmtId="0" fontId="51" fillId="2" borderId="1" xfId="4" applyFont="1" applyFill="1" applyBorder="1" applyAlignment="1">
      <alignment horizontal="justify" vertical="center" wrapText="1"/>
    </xf>
    <xf numFmtId="49" fontId="61" fillId="2" borderId="1" xfId="6" applyNumberFormat="1" applyFont="1" applyFill="1" applyBorder="1" applyAlignment="1">
      <alignment horizontal="center" vertical="center"/>
    </xf>
    <xf numFmtId="171" fontId="61" fillId="2" borderId="1" xfId="6" applyNumberFormat="1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49" fontId="62" fillId="0" borderId="1" xfId="0" applyNumberFormat="1" applyFont="1" applyBorder="1" applyAlignment="1">
      <alignment horizontal="center" vertical="center"/>
    </xf>
    <xf numFmtId="0" fontId="52" fillId="0" borderId="1" xfId="4" applyFont="1" applyBorder="1" applyAlignment="1">
      <alignment horizontal="left" vertical="center" wrapText="1"/>
    </xf>
    <xf numFmtId="49" fontId="63" fillId="2" borderId="1" xfId="6" applyNumberFormat="1" applyFont="1" applyFill="1" applyBorder="1" applyAlignment="1">
      <alignment horizontal="center" vertical="center"/>
    </xf>
    <xf numFmtId="171" fontId="63" fillId="2" borderId="1" xfId="6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/>
    </xf>
    <xf numFmtId="49" fontId="23" fillId="2" borderId="0" xfId="4" applyNumberFormat="1" applyFont="1" applyFill="1" applyAlignment="1">
      <alignment horizontal="left" vertical="center" wrapText="1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Border="1"/>
    <xf numFmtId="49" fontId="49" fillId="0" borderId="0" xfId="0" applyNumberFormat="1" applyFont="1" applyBorder="1" applyAlignment="1">
      <alignment horizontal="center" vertical="center"/>
    </xf>
    <xf numFmtId="0" fontId="50" fillId="2" borderId="0" xfId="4" applyFont="1" applyFill="1" applyBorder="1" applyAlignment="1">
      <alignment horizontal="left" vertical="center" wrapText="1"/>
    </xf>
    <xf numFmtId="171" fontId="50" fillId="2" borderId="0" xfId="5" applyNumberFormat="1" applyFont="1" applyFill="1" applyBorder="1" applyAlignment="1">
      <alignment horizontal="center" vertical="center" wrapText="1"/>
    </xf>
    <xf numFmtId="171" fontId="58" fillId="0" borderId="0" xfId="5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left" vertical="top" wrapText="1"/>
    </xf>
    <xf numFmtId="3" fontId="5" fillId="3" borderId="0" xfId="0" applyNumberFormat="1" applyFont="1" applyFill="1" applyAlignment="1">
      <alignment horizontal="center" vertical="top" wrapText="1"/>
    </xf>
    <xf numFmtId="3" fontId="2" fillId="3" borderId="0" xfId="0" applyNumberFormat="1" applyFont="1" applyFill="1" applyAlignment="1">
      <alignment horizontal="center" vertical="center" wrapText="1"/>
    </xf>
    <xf numFmtId="169" fontId="2" fillId="3" borderId="0" xfId="8" applyNumberFormat="1" applyFont="1" applyFill="1" applyAlignment="1">
      <alignment horizontal="center" vertical="center" wrapText="1"/>
    </xf>
    <xf numFmtId="4" fontId="2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top" wrapText="1"/>
    </xf>
    <xf numFmtId="3" fontId="4" fillId="3" borderId="0" xfId="0" applyNumberFormat="1" applyFont="1" applyFill="1" applyAlignment="1">
      <alignment vertical="top" wrapText="1"/>
    </xf>
    <xf numFmtId="3" fontId="1" fillId="3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 applyAlignment="1">
      <alignment vertical="top" wrapText="1"/>
    </xf>
    <xf numFmtId="3" fontId="3" fillId="3" borderId="0" xfId="0" applyNumberFormat="1" applyFont="1" applyFill="1" applyAlignment="1">
      <alignment horizontal="left" vertical="top" wrapText="1"/>
    </xf>
    <xf numFmtId="3" fontId="2" fillId="3" borderId="0" xfId="0" applyNumberFormat="1" applyFont="1" applyFill="1" applyAlignment="1">
      <alignment horizontal="left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3" fontId="23" fillId="3" borderId="1" xfId="0" applyNumberFormat="1" applyFont="1" applyFill="1" applyBorder="1" applyAlignment="1">
      <alignment horizontal="center" vertical="center" wrapText="1"/>
    </xf>
    <xf numFmtId="1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" fontId="27" fillId="3" borderId="2" xfId="0" applyNumberFormat="1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164" fontId="27" fillId="3" borderId="1" xfId="8" applyFont="1" applyFill="1" applyBorder="1" applyAlignment="1">
      <alignment horizontal="center" vertical="center"/>
    </xf>
    <xf numFmtId="174" fontId="27" fillId="3" borderId="1" xfId="8" applyNumberFormat="1" applyFont="1" applyFill="1" applyBorder="1" applyAlignment="1">
      <alignment horizontal="center" vertical="center"/>
    </xf>
    <xf numFmtId="164" fontId="27" fillId="3" borderId="2" xfId="8" applyFont="1" applyFill="1" applyBorder="1" applyAlignment="1">
      <alignment horizontal="center" vertical="center"/>
    </xf>
    <xf numFmtId="4" fontId="2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 wrapText="1"/>
    </xf>
    <xf numFmtId="3" fontId="13" fillId="3" borderId="10" xfId="0" applyNumberFormat="1" applyFont="1" applyFill="1" applyBorder="1" applyAlignment="1">
      <alignment horizontal="center" vertical="center" wrapText="1"/>
    </xf>
    <xf numFmtId="3" fontId="13" fillId="3" borderId="11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 wrapText="1"/>
    </xf>
    <xf numFmtId="3" fontId="13" fillId="3" borderId="13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4" fillId="0" borderId="0" xfId="10" applyFont="1" applyAlignment="1">
      <alignment horizontal="center" vertical="center" wrapText="1"/>
    </xf>
    <xf numFmtId="0" fontId="44" fillId="0" borderId="0" xfId="1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9" fillId="0" borderId="8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9" fillId="0" borderId="9" xfId="0" applyFont="1" applyBorder="1" applyAlignment="1">
      <alignment horizontal="center"/>
    </xf>
    <xf numFmtId="0" fontId="47" fillId="0" borderId="8" xfId="0" applyFont="1" applyBorder="1" applyAlignment="1">
      <alignment wrapText="1"/>
    </xf>
    <xf numFmtId="0" fontId="47" fillId="0" borderId="24" xfId="0" applyFont="1" applyBorder="1" applyAlignment="1">
      <alignment wrapText="1"/>
    </xf>
    <xf numFmtId="0" fontId="47" fillId="0" borderId="9" xfId="0" applyFont="1" applyBorder="1" applyAlignment="1">
      <alignment wrapText="1"/>
    </xf>
    <xf numFmtId="0" fontId="49" fillId="0" borderId="26" xfId="0" applyFont="1" applyBorder="1" applyAlignment="1">
      <alignment horizontal="center" vertical="center"/>
    </xf>
    <xf numFmtId="16" fontId="49" fillId="0" borderId="8" xfId="0" applyNumberFormat="1" applyFont="1" applyBorder="1" applyAlignment="1">
      <alignment wrapText="1"/>
    </xf>
    <xf numFmtId="0" fontId="49" fillId="0" borderId="24" xfId="0" applyFont="1" applyBorder="1" applyAlignment="1">
      <alignment wrapText="1"/>
    </xf>
    <xf numFmtId="0" fontId="49" fillId="0" borderId="9" xfId="0" applyFont="1" applyBorder="1" applyAlignment="1">
      <alignment wrapText="1"/>
    </xf>
    <xf numFmtId="0" fontId="49" fillId="0" borderId="8" xfId="0" applyFont="1" applyBorder="1" applyAlignment="1">
      <alignment wrapText="1"/>
    </xf>
    <xf numFmtId="0" fontId="47" fillId="0" borderId="0" xfId="0" applyFont="1" applyAlignment="1">
      <alignment horizontal="left"/>
    </xf>
    <xf numFmtId="0" fontId="56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7" fillId="0" borderId="25" xfId="0" applyNumberFormat="1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8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9" xfId="0" applyFont="1" applyBorder="1" applyAlignment="1">
      <alignment horizontal="left" wrapText="1"/>
    </xf>
    <xf numFmtId="0" fontId="58" fillId="0" borderId="8" xfId="0" applyFont="1" applyBorder="1" applyAlignment="1">
      <alignment horizontal="center" vertical="center" wrapText="1"/>
    </xf>
    <xf numFmtId="0" fontId="58" fillId="0" borderId="24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0" borderId="8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 wrapText="1"/>
    </xf>
    <xf numFmtId="0" fontId="57" fillId="0" borderId="0" xfId="0" applyFont="1" applyAlignment="1">
      <alignment horizontal="center"/>
    </xf>
    <xf numFmtId="0" fontId="47" fillId="0" borderId="0" xfId="0" applyFont="1" applyAlignment="1">
      <alignment horizontal="left" vertical="center"/>
    </xf>
    <xf numFmtId="49" fontId="47" fillId="0" borderId="0" xfId="0" applyNumberFormat="1" applyFont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</cellXfs>
  <cellStyles count="54">
    <cellStyle name="20% — акцент1 2" xfId="11" xr:uid="{00000000-0005-0000-0000-000000000000}"/>
    <cellStyle name="20% — акцент2 2" xfId="12" xr:uid="{00000000-0005-0000-0000-000001000000}"/>
    <cellStyle name="20% — акцент3 2" xfId="13" xr:uid="{00000000-0005-0000-0000-000002000000}"/>
    <cellStyle name="20% — акцент4 2" xfId="14" xr:uid="{00000000-0005-0000-0000-000003000000}"/>
    <cellStyle name="20% — акцент5 2" xfId="15" xr:uid="{00000000-0005-0000-0000-000004000000}"/>
    <cellStyle name="20% — акцент6 2" xfId="16" xr:uid="{00000000-0005-0000-0000-000005000000}"/>
    <cellStyle name="40% — акцент1 2" xfId="17" xr:uid="{00000000-0005-0000-0000-000006000000}"/>
    <cellStyle name="40% — акцент2 2" xfId="18" xr:uid="{00000000-0005-0000-0000-000007000000}"/>
    <cellStyle name="40% — акцент3 2" xfId="19" xr:uid="{00000000-0005-0000-0000-000008000000}"/>
    <cellStyle name="40% — акцент4 2" xfId="20" xr:uid="{00000000-0005-0000-0000-000009000000}"/>
    <cellStyle name="40% — акцент5 2" xfId="21" xr:uid="{00000000-0005-0000-0000-00000A000000}"/>
    <cellStyle name="40% — акцент6 2" xfId="22" xr:uid="{00000000-0005-0000-0000-00000B000000}"/>
    <cellStyle name="60% — акцент1 2" xfId="23" xr:uid="{00000000-0005-0000-0000-00000C000000}"/>
    <cellStyle name="60% — акцент2 2" xfId="24" xr:uid="{00000000-0005-0000-0000-00000D000000}"/>
    <cellStyle name="60% — акцент3 2" xfId="25" xr:uid="{00000000-0005-0000-0000-00000E000000}"/>
    <cellStyle name="60% — акцент4 2" xfId="26" xr:uid="{00000000-0005-0000-0000-00000F000000}"/>
    <cellStyle name="60% — акцент5 2" xfId="27" xr:uid="{00000000-0005-0000-0000-000010000000}"/>
    <cellStyle name="60% — акцент6 2" xfId="28" xr:uid="{00000000-0005-0000-0000-000011000000}"/>
    <cellStyle name="Акцент1 2" xfId="29" xr:uid="{00000000-0005-0000-0000-000012000000}"/>
    <cellStyle name="Акцент2 2" xfId="30" xr:uid="{00000000-0005-0000-0000-000013000000}"/>
    <cellStyle name="Акцент3 2" xfId="31" xr:uid="{00000000-0005-0000-0000-000014000000}"/>
    <cellStyle name="Акцент4 2" xfId="32" xr:uid="{00000000-0005-0000-0000-000015000000}"/>
    <cellStyle name="Акцент5 2" xfId="33" xr:uid="{00000000-0005-0000-0000-000016000000}"/>
    <cellStyle name="Акцент6 2" xfId="34" xr:uid="{00000000-0005-0000-0000-000017000000}"/>
    <cellStyle name="Ввод  2" xfId="35" xr:uid="{00000000-0005-0000-0000-000018000000}"/>
    <cellStyle name="Вывод 2" xfId="36" xr:uid="{00000000-0005-0000-0000-000019000000}"/>
    <cellStyle name="Вычисление 2" xfId="37" xr:uid="{00000000-0005-0000-0000-00001A000000}"/>
    <cellStyle name="Гиперссылка" xfId="10" builtinId="8"/>
    <cellStyle name="Заголовок 1 2" xfId="38" xr:uid="{00000000-0005-0000-0000-00001C000000}"/>
    <cellStyle name="Заголовок 2 2" xfId="39" xr:uid="{00000000-0005-0000-0000-00001D000000}"/>
    <cellStyle name="Заголовок 3 2" xfId="40" xr:uid="{00000000-0005-0000-0000-00001E000000}"/>
    <cellStyle name="Заголовок 4 2" xfId="41" xr:uid="{00000000-0005-0000-0000-00001F000000}"/>
    <cellStyle name="Итог 2" xfId="42" xr:uid="{00000000-0005-0000-0000-000020000000}"/>
    <cellStyle name="Контрольная ячейка 2" xfId="43" xr:uid="{00000000-0005-0000-0000-000021000000}"/>
    <cellStyle name="Название 2" xfId="44" xr:uid="{00000000-0005-0000-0000-000022000000}"/>
    <cellStyle name="Нейтральный 2" xfId="45" xr:uid="{00000000-0005-0000-0000-000023000000}"/>
    <cellStyle name="Обычный" xfId="0" builtinId="0"/>
    <cellStyle name="Обычный 2" xfId="3" xr:uid="{00000000-0005-0000-0000-000025000000}"/>
    <cellStyle name="Обычный 4" xfId="1" xr:uid="{00000000-0005-0000-0000-000026000000}"/>
    <cellStyle name="Обычный 4 2" xfId="4" xr:uid="{00000000-0005-0000-0000-000027000000}"/>
    <cellStyle name="Плохой 2" xfId="46" xr:uid="{00000000-0005-0000-0000-000028000000}"/>
    <cellStyle name="Пояснение 2" xfId="47" xr:uid="{00000000-0005-0000-0000-000029000000}"/>
    <cellStyle name="Примечание 2" xfId="48" xr:uid="{00000000-0005-0000-0000-00002A000000}"/>
    <cellStyle name="Связанная ячейка 2" xfId="49" xr:uid="{00000000-0005-0000-0000-00002B000000}"/>
    <cellStyle name="Текст предупреждения 2" xfId="50" xr:uid="{00000000-0005-0000-0000-00002C000000}"/>
    <cellStyle name="Финансовый" xfId="9" builtinId="3"/>
    <cellStyle name="Финансовый [0]" xfId="8" builtinId="6"/>
    <cellStyle name="Финансовый 2" xfId="2" xr:uid="{00000000-0005-0000-0000-00002F000000}"/>
    <cellStyle name="Финансовый 2 2" xfId="52" xr:uid="{30C08AFA-2CEE-4A41-814F-F49A39453897}"/>
    <cellStyle name="Финансовый 3" xfId="5" xr:uid="{00000000-0005-0000-0000-000030000000}"/>
    <cellStyle name="Финансовый 4" xfId="6" xr:uid="{00000000-0005-0000-0000-000031000000}"/>
    <cellStyle name="Финансовый 5" xfId="7" xr:uid="{00000000-0005-0000-0000-000032000000}"/>
    <cellStyle name="Финансовый 6" xfId="53" xr:uid="{851CBE79-A468-4103-B1DD-F1637072748C}"/>
    <cellStyle name="Хороший 2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g"/><Relationship Id="rId2" Type="http://schemas.openxmlformats.org/officeDocument/2006/relationships/image" Target="../media/image9.jpg"/><Relationship Id="rId1" Type="http://schemas.openxmlformats.org/officeDocument/2006/relationships/image" Target="../media/image8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g"/><Relationship Id="rId2" Type="http://schemas.openxmlformats.org/officeDocument/2006/relationships/image" Target="../media/image12.jpg"/><Relationship Id="rId1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57250" cy="857250"/>
    <xdr:pic>
      <xdr:nvPicPr>
        <xdr:cNvPr id="2" name="QRCode">
          <a:extLst>
            <a:ext uri="{FF2B5EF4-FFF2-40B4-BE49-F238E27FC236}">
              <a16:creationId xmlns:a16="http://schemas.microsoft.com/office/drawing/2014/main" id="{6B8C0FD9-0766-4C22-B558-9E835C4D0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57250" cy="857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857250" cy="857250"/>
    <xdr:pic>
      <xdr:nvPicPr>
        <xdr:cNvPr id="3" name="QRCode">
          <a:extLst>
            <a:ext uri="{FF2B5EF4-FFF2-40B4-BE49-F238E27FC236}">
              <a16:creationId xmlns:a16="http://schemas.microsoft.com/office/drawing/2014/main" id="{FB9A1C97-CF2D-4714-ADF0-F1725B086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57250" cy="857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857250" cy="857250"/>
    <xdr:pic>
      <xdr:nvPicPr>
        <xdr:cNvPr id="4" name="QRCode">
          <a:extLst>
            <a:ext uri="{FF2B5EF4-FFF2-40B4-BE49-F238E27FC236}">
              <a16:creationId xmlns:a16="http://schemas.microsoft.com/office/drawing/2014/main" id="{519B371E-4680-4DB5-9F61-4FC905D6F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857250" cy="8572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11689935-0F77-4B80-9007-CDA38FA0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FF187690-DE43-4039-9D21-F4506D21B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4" name="QRCode">
          <a:extLst>
            <a:ext uri="{FF2B5EF4-FFF2-40B4-BE49-F238E27FC236}">
              <a16:creationId xmlns:a16="http://schemas.microsoft.com/office/drawing/2014/main" id="{AF436310-D08E-443A-B81D-4388C5AAE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90AECABD-A1DD-4117-B81E-07883D053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3E2B5F05-7C8B-4D6D-A32F-9299D4608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4" name="QRCode">
          <a:extLst>
            <a:ext uri="{FF2B5EF4-FFF2-40B4-BE49-F238E27FC236}">
              <a16:creationId xmlns:a16="http://schemas.microsoft.com/office/drawing/2014/main" id="{85E7FF31-00FF-46D7-96D1-A224D3AD0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854828BC-A774-45CB-B128-0BDF329EA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CC4CF44A-E15A-41DA-AF04-B401053FA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4" name="QRCode">
          <a:extLst>
            <a:ext uri="{FF2B5EF4-FFF2-40B4-BE49-F238E27FC236}">
              <a16:creationId xmlns:a16="http://schemas.microsoft.com/office/drawing/2014/main" id="{37439EF8-23EC-430C-B4AB-14ABA48E9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762000"/>
    <xdr:pic>
      <xdr:nvPicPr>
        <xdr:cNvPr id="2" name="QRCode">
          <a:extLst>
            <a:ext uri="{FF2B5EF4-FFF2-40B4-BE49-F238E27FC236}">
              <a16:creationId xmlns:a16="http://schemas.microsoft.com/office/drawing/2014/main" id="{C77ACFDC-6E55-429F-A088-FED165B2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3" name="QRCode">
          <a:extLst>
            <a:ext uri="{FF2B5EF4-FFF2-40B4-BE49-F238E27FC236}">
              <a16:creationId xmlns:a16="http://schemas.microsoft.com/office/drawing/2014/main" id="{6FDAB7BB-FB30-4D07-A428-205C9F6BE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762000" cy="762000"/>
    <xdr:pic>
      <xdr:nvPicPr>
        <xdr:cNvPr id="4" name="QRCode">
          <a:extLst>
            <a:ext uri="{FF2B5EF4-FFF2-40B4-BE49-F238E27FC236}">
              <a16:creationId xmlns:a16="http://schemas.microsoft.com/office/drawing/2014/main" id="{622232C9-3104-490E-8117-9CCC186D0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762000" cy="762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.hasonov/Downloads/UZASBO%20-%202022-04-27T110639.73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ок и поступления"/>
      <sheetName val="Кассовые расходы"/>
      <sheetName val="Фактические расходы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БИТОРСКАЯ"/>
      <sheetName val="КРЕДИТОРСКА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D15"/>
  <sheetViews>
    <sheetView tabSelected="1"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F16" sqref="F16"/>
    </sheetView>
  </sheetViews>
  <sheetFormatPr defaultColWidth="9.140625" defaultRowHeight="18.75" x14ac:dyDescent="0.3"/>
  <cols>
    <col min="1" max="1" width="6.7109375" style="5" customWidth="1"/>
    <col min="2" max="2" width="53.140625" style="5" customWidth="1"/>
    <col min="3" max="3" width="20.7109375" style="5" customWidth="1"/>
    <col min="4" max="4" width="22.5703125" style="5" customWidth="1"/>
    <col min="5" max="6" width="20.7109375" style="5" customWidth="1"/>
    <col min="7" max="7" width="32.85546875" style="5" customWidth="1"/>
    <col min="8" max="18" width="15.7109375" style="5" customWidth="1"/>
    <col min="19" max="30" width="9.140625" style="5"/>
    <col min="31" max="16384" width="9.140625" style="7"/>
  </cols>
  <sheetData>
    <row r="1" spans="1:30" ht="75" customHeight="1" x14ac:dyDescent="0.3">
      <c r="F1" s="197" t="s">
        <v>74</v>
      </c>
      <c r="G1" s="198"/>
    </row>
    <row r="2" spans="1:30" x14ac:dyDescent="0.3">
      <c r="F2" s="199"/>
      <c r="G2" s="199"/>
    </row>
    <row r="3" spans="1:30" ht="4.5" customHeight="1" x14ac:dyDescent="0.3">
      <c r="F3" s="199"/>
      <c r="G3" s="199"/>
    </row>
    <row r="4" spans="1:30" x14ac:dyDescent="0.3">
      <c r="F4" s="199"/>
      <c r="G4" s="199"/>
    </row>
    <row r="5" spans="1:30" ht="3.75" customHeight="1" x14ac:dyDescent="0.3"/>
    <row r="6" spans="1:30" ht="57.6" customHeight="1" x14ac:dyDescent="0.3">
      <c r="A6" s="202" t="s">
        <v>975</v>
      </c>
      <c r="B6" s="202"/>
      <c r="C6" s="202"/>
      <c r="D6" s="202"/>
      <c r="E6" s="202"/>
      <c r="F6" s="202"/>
      <c r="G6" s="202"/>
    </row>
    <row r="7" spans="1:30" x14ac:dyDescent="0.3">
      <c r="A7" s="203" t="s">
        <v>81</v>
      </c>
      <c r="B7" s="203"/>
      <c r="C7" s="203"/>
      <c r="D7" s="203"/>
      <c r="E7" s="203"/>
      <c r="F7" s="203"/>
      <c r="G7" s="203"/>
    </row>
    <row r="8" spans="1:30" x14ac:dyDescent="0.3">
      <c r="G8" s="8"/>
    </row>
    <row r="9" spans="1:30" ht="32.450000000000003" customHeight="1" x14ac:dyDescent="0.3">
      <c r="A9" s="204" t="s">
        <v>13</v>
      </c>
      <c r="B9" s="204" t="s">
        <v>6</v>
      </c>
      <c r="C9" s="204" t="s">
        <v>0</v>
      </c>
      <c r="D9" s="204"/>
      <c r="E9" s="204"/>
      <c r="F9" s="204"/>
      <c r="G9" s="204"/>
      <c r="H9" s="9"/>
      <c r="I9" s="9"/>
      <c r="J9" s="9"/>
      <c r="K9" s="9"/>
    </row>
    <row r="10" spans="1:30" x14ac:dyDescent="0.3">
      <c r="A10" s="204"/>
      <c r="B10" s="204"/>
      <c r="C10" s="204" t="s">
        <v>5</v>
      </c>
      <c r="D10" s="204" t="s">
        <v>1</v>
      </c>
      <c r="E10" s="204"/>
      <c r="F10" s="204"/>
      <c r="G10" s="204"/>
    </row>
    <row r="11" spans="1:30" ht="112.5" x14ac:dyDescent="0.3">
      <c r="A11" s="204"/>
      <c r="B11" s="204"/>
      <c r="C11" s="204"/>
      <c r="D11" s="6" t="s">
        <v>2</v>
      </c>
      <c r="E11" s="57" t="s">
        <v>79</v>
      </c>
      <c r="F11" s="6" t="s">
        <v>3</v>
      </c>
      <c r="G11" s="6" t="s">
        <v>4</v>
      </c>
    </row>
    <row r="12" spans="1:30" ht="37.5" x14ac:dyDescent="0.3">
      <c r="A12" s="15">
        <v>1</v>
      </c>
      <c r="B12" s="70" t="s">
        <v>100</v>
      </c>
      <c r="C12" s="20">
        <f>SUM(D12:G12)</f>
        <v>9569496516.5499992</v>
      </c>
      <c r="D12" s="15">
        <v>6353494672</v>
      </c>
      <c r="E12" s="15">
        <v>1579749155</v>
      </c>
      <c r="F12" s="15">
        <f>'3-илова'!E8+'3-илова'!E11+'3-илова'!E13+'3-илова'!E14+'3-илова'!E17</f>
        <v>1636252689.5500002</v>
      </c>
      <c r="G12" s="15">
        <v>0</v>
      </c>
    </row>
    <row r="13" spans="1:30" ht="37.5" x14ac:dyDescent="0.3">
      <c r="A13" s="15">
        <v>2</v>
      </c>
      <c r="B13" s="70" t="s">
        <v>101</v>
      </c>
      <c r="C13" s="20">
        <f>SUM(D13:G13)</f>
        <v>8000000</v>
      </c>
      <c r="D13" s="15"/>
      <c r="E13" s="15"/>
      <c r="F13" s="15">
        <f>'3-илова'!E9+'3-илова'!E15+'3-илова'!E18</f>
        <v>8000000</v>
      </c>
      <c r="G13" s="15">
        <v>0</v>
      </c>
    </row>
    <row r="14" spans="1:30" s="14" customFormat="1" ht="28.5" customHeight="1" x14ac:dyDescent="0.3">
      <c r="A14" s="200" t="s">
        <v>21</v>
      </c>
      <c r="B14" s="201"/>
      <c r="C14" s="12">
        <f>SUM(C12:C13)</f>
        <v>9577496516.5499992</v>
      </c>
      <c r="D14" s="12">
        <f>SUM(D12:D13)</f>
        <v>6353494672</v>
      </c>
      <c r="E14" s="57">
        <f>SUM(E12:E13)</f>
        <v>1579749155</v>
      </c>
      <c r="F14" s="12">
        <f>SUM(F12:F13)</f>
        <v>1644252689.5500002</v>
      </c>
      <c r="G14" s="44">
        <f t="shared" ref="G14" si="0">SUM(G12:G13)</f>
        <v>0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x14ac:dyDescent="0.3">
      <c r="B15" s="65" t="s">
        <v>80</v>
      </c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"/>
  <sheetViews>
    <sheetView workbookViewId="0">
      <selection sqref="A1:XFD1048576"/>
    </sheetView>
  </sheetViews>
  <sheetFormatPr defaultColWidth="15" defaultRowHeight="15" x14ac:dyDescent="0.25"/>
  <cols>
    <col min="1" max="1" width="31.7109375" style="88" bestFit="1" customWidth="1"/>
    <col min="2" max="4" width="15" style="88" bestFit="1"/>
    <col min="5" max="5" width="17.85546875" style="88" bestFit="1" customWidth="1"/>
    <col min="6" max="6" width="19.140625" style="88" bestFit="1" customWidth="1"/>
    <col min="7" max="16384" width="15" style="88"/>
  </cols>
  <sheetData>
    <row r="1" spans="1:6" ht="54.75" customHeight="1" x14ac:dyDescent="0.25">
      <c r="C1" s="269" t="s">
        <v>831</v>
      </c>
      <c r="D1" s="269"/>
      <c r="E1" s="269"/>
      <c r="F1" s="269"/>
    </row>
    <row r="2" spans="1:6" ht="36.75" customHeight="1" x14ac:dyDescent="0.25">
      <c r="A2" s="270" t="s">
        <v>832</v>
      </c>
      <c r="B2" s="270"/>
      <c r="C2" s="270"/>
      <c r="D2" s="270"/>
      <c r="E2" s="270"/>
      <c r="F2" s="270"/>
    </row>
    <row r="3" spans="1:6" x14ac:dyDescent="0.25">
      <c r="A3" s="271" t="s">
        <v>1165</v>
      </c>
      <c r="B3" s="271"/>
      <c r="C3" s="271"/>
      <c r="D3" s="271"/>
      <c r="E3" s="271"/>
      <c r="F3" s="271"/>
    </row>
    <row r="5" spans="1:6" x14ac:dyDescent="0.25">
      <c r="A5" s="133" t="s">
        <v>156</v>
      </c>
      <c r="B5" s="272" t="s">
        <v>738</v>
      </c>
      <c r="C5" s="272"/>
      <c r="D5" s="272"/>
      <c r="E5" s="272"/>
      <c r="F5" s="272"/>
    </row>
    <row r="6" spans="1:6" x14ac:dyDescent="0.25">
      <c r="A6" s="133" t="s">
        <v>833</v>
      </c>
      <c r="B6" s="273" t="s">
        <v>1110</v>
      </c>
      <c r="C6" s="273"/>
      <c r="D6" s="273"/>
      <c r="E6" s="273"/>
      <c r="F6" s="273"/>
    </row>
    <row r="7" spans="1:6" x14ac:dyDescent="0.25">
      <c r="A7" s="133" t="s">
        <v>740</v>
      </c>
      <c r="B7" s="273" t="s">
        <v>834</v>
      </c>
      <c r="C7" s="273"/>
      <c r="D7" s="273"/>
      <c r="E7" s="273"/>
      <c r="F7" s="273"/>
    </row>
    <row r="8" spans="1:6" x14ac:dyDescent="0.25">
      <c r="A8" s="133" t="s">
        <v>835</v>
      </c>
      <c r="B8" s="273" t="s">
        <v>836</v>
      </c>
      <c r="C8" s="273"/>
      <c r="D8" s="273"/>
      <c r="E8" s="273"/>
      <c r="F8" s="273"/>
    </row>
    <row r="9" spans="1:6" x14ac:dyDescent="0.25">
      <c r="A9" s="89" t="s">
        <v>837</v>
      </c>
      <c r="B9" s="274" t="s">
        <v>838</v>
      </c>
      <c r="C9" s="274"/>
      <c r="D9" s="274"/>
      <c r="E9" s="274"/>
      <c r="F9" s="274"/>
    </row>
    <row r="10" spans="1:6" ht="15.75" customHeight="1" x14ac:dyDescent="0.25">
      <c r="A10" s="275" t="s">
        <v>839</v>
      </c>
      <c r="B10" s="276"/>
      <c r="C10" s="276"/>
      <c r="D10" s="276"/>
      <c r="E10" s="277"/>
      <c r="F10" s="90" t="s">
        <v>840</v>
      </c>
    </row>
    <row r="11" spans="1:6" ht="15.75" customHeight="1" x14ac:dyDescent="0.25">
      <c r="A11" s="278" t="s">
        <v>841</v>
      </c>
      <c r="B11" s="279"/>
      <c r="C11" s="279"/>
      <c r="D11" s="279"/>
      <c r="E11" s="280"/>
      <c r="F11" s="91">
        <v>38444599.200000003</v>
      </c>
    </row>
    <row r="12" spans="1:6" ht="15.75" customHeight="1" x14ac:dyDescent="0.25">
      <c r="A12" s="267" t="s">
        <v>842</v>
      </c>
      <c r="B12" s="265"/>
      <c r="C12" s="265"/>
      <c r="D12" s="265"/>
      <c r="E12" s="266"/>
      <c r="F12" s="91">
        <v>0</v>
      </c>
    </row>
    <row r="13" spans="1:6" ht="15.75" customHeight="1" x14ac:dyDescent="0.25">
      <c r="A13" s="264" t="s">
        <v>843</v>
      </c>
      <c r="B13" s="265"/>
      <c r="C13" s="265"/>
      <c r="D13" s="265"/>
      <c r="E13" s="266"/>
      <c r="F13" s="91">
        <f>SUM(F15:F19)</f>
        <v>0</v>
      </c>
    </row>
    <row r="14" spans="1:6" ht="15.75" customHeight="1" x14ac:dyDescent="0.25">
      <c r="A14" s="260" t="s">
        <v>844</v>
      </c>
      <c r="B14" s="261"/>
      <c r="C14" s="261"/>
      <c r="D14" s="261"/>
      <c r="E14" s="262"/>
      <c r="F14" s="91"/>
    </row>
    <row r="15" spans="1:6" ht="15.75" customHeight="1" x14ac:dyDescent="0.25">
      <c r="A15" s="260" t="s">
        <v>845</v>
      </c>
      <c r="B15" s="261"/>
      <c r="C15" s="261"/>
      <c r="D15" s="261"/>
      <c r="E15" s="262"/>
      <c r="F15" s="92">
        <v>0</v>
      </c>
    </row>
    <row r="16" spans="1:6" ht="33.75" customHeight="1" x14ac:dyDescent="0.25">
      <c r="A16" s="260" t="s">
        <v>846</v>
      </c>
      <c r="B16" s="261"/>
      <c r="C16" s="261"/>
      <c r="D16" s="261"/>
      <c r="E16" s="262"/>
      <c r="F16" s="92">
        <v>0</v>
      </c>
    </row>
    <row r="17" spans="1:6" ht="33" customHeight="1" x14ac:dyDescent="0.25">
      <c r="A17" s="260" t="s">
        <v>847</v>
      </c>
      <c r="B17" s="261"/>
      <c r="C17" s="261"/>
      <c r="D17" s="261"/>
      <c r="E17" s="262"/>
      <c r="F17" s="92">
        <v>0</v>
      </c>
    </row>
    <row r="18" spans="1:6" x14ac:dyDescent="0.25">
      <c r="A18" s="260" t="s">
        <v>848</v>
      </c>
      <c r="B18" s="261"/>
      <c r="C18" s="261"/>
      <c r="D18" s="261"/>
      <c r="E18" s="262"/>
      <c r="F18" s="92">
        <v>0</v>
      </c>
    </row>
    <row r="19" spans="1:6" ht="31.5" customHeight="1" x14ac:dyDescent="0.25">
      <c r="A19" s="260" t="s">
        <v>849</v>
      </c>
      <c r="B19" s="261"/>
      <c r="C19" s="261"/>
      <c r="D19" s="261"/>
      <c r="E19" s="262"/>
      <c r="F19" s="92">
        <v>0</v>
      </c>
    </row>
    <row r="20" spans="1:6" x14ac:dyDescent="0.25">
      <c r="A20" s="264" t="s">
        <v>850</v>
      </c>
      <c r="B20" s="265"/>
      <c r="C20" s="265"/>
      <c r="D20" s="265"/>
      <c r="E20" s="266"/>
      <c r="F20" s="91">
        <v>0</v>
      </c>
    </row>
    <row r="21" spans="1:6" ht="15.75" customHeight="1" x14ac:dyDescent="0.25">
      <c r="A21" s="267" t="s">
        <v>851</v>
      </c>
      <c r="B21" s="265"/>
      <c r="C21" s="265"/>
      <c r="D21" s="265"/>
      <c r="E21" s="266"/>
      <c r="F21" s="91">
        <f>F22+F23</f>
        <v>6200000</v>
      </c>
    </row>
    <row r="22" spans="1:6" ht="15.75" customHeight="1" x14ac:dyDescent="0.25">
      <c r="A22" s="267" t="s">
        <v>852</v>
      </c>
      <c r="B22" s="265"/>
      <c r="C22" s="265"/>
      <c r="D22" s="265"/>
      <c r="E22" s="266"/>
      <c r="F22" s="91">
        <v>6200000</v>
      </c>
    </row>
    <row r="23" spans="1:6" ht="15.75" customHeight="1" x14ac:dyDescent="0.25">
      <c r="A23" s="267" t="s">
        <v>853</v>
      </c>
      <c r="B23" s="265"/>
      <c r="C23" s="265"/>
      <c r="D23" s="265"/>
      <c r="E23" s="266"/>
      <c r="F23" s="91">
        <v>0</v>
      </c>
    </row>
    <row r="24" spans="1:6" ht="15.75" customHeight="1" x14ac:dyDescent="0.25">
      <c r="A24" s="267" t="s">
        <v>854</v>
      </c>
      <c r="B24" s="265"/>
      <c r="C24" s="265"/>
      <c r="D24" s="265"/>
      <c r="E24" s="266"/>
      <c r="F24" s="91">
        <v>32244599.199999999</v>
      </c>
    </row>
    <row r="25" spans="1:6" ht="15.75" customHeight="1" x14ac:dyDescent="0.25">
      <c r="A25" s="267" t="s">
        <v>855</v>
      </c>
      <c r="B25" s="265"/>
      <c r="C25" s="265"/>
      <c r="D25" s="265"/>
      <c r="E25" s="266"/>
      <c r="F25" s="91">
        <v>0</v>
      </c>
    </row>
    <row r="26" spans="1:6" x14ac:dyDescent="0.25">
      <c r="A26" s="263" t="s">
        <v>856</v>
      </c>
      <c r="B26" s="263"/>
      <c r="C26" s="263"/>
      <c r="D26" s="263"/>
      <c r="E26" s="263"/>
      <c r="F26" s="263"/>
    </row>
    <row r="27" spans="1:6" ht="63" customHeight="1" x14ac:dyDescent="0.25">
      <c r="A27" s="93" t="s">
        <v>743</v>
      </c>
      <c r="B27" s="94" t="s">
        <v>857</v>
      </c>
      <c r="C27" s="94" t="s">
        <v>858</v>
      </c>
      <c r="D27" s="94" t="s">
        <v>859</v>
      </c>
      <c r="E27" s="95" t="s">
        <v>860</v>
      </c>
      <c r="F27" s="95" t="s">
        <v>861</v>
      </c>
    </row>
    <row r="28" spans="1:6" s="98" customFormat="1" ht="14.25" x14ac:dyDescent="0.2">
      <c r="A28" s="96" t="s">
        <v>747</v>
      </c>
      <c r="B28" s="97" t="s">
        <v>862</v>
      </c>
      <c r="C28" s="97" t="s">
        <v>862</v>
      </c>
      <c r="D28" s="97" t="s">
        <v>862</v>
      </c>
      <c r="E28" s="91">
        <v>6200000</v>
      </c>
      <c r="F28" s="91">
        <v>64618458.630000003</v>
      </c>
    </row>
    <row r="29" spans="1:6" s="98" customFormat="1" ht="14.25" x14ac:dyDescent="0.2">
      <c r="A29" s="96" t="s">
        <v>763</v>
      </c>
      <c r="B29" s="97" t="s">
        <v>862</v>
      </c>
      <c r="C29" s="97" t="s">
        <v>862</v>
      </c>
      <c r="D29" s="97" t="s">
        <v>862</v>
      </c>
      <c r="E29" s="91">
        <v>6200000</v>
      </c>
      <c r="F29" s="91">
        <v>64618458.630000003</v>
      </c>
    </row>
    <row r="30" spans="1:6" s="98" customFormat="1" ht="25.5" x14ac:dyDescent="0.2">
      <c r="A30" s="96" t="s">
        <v>765</v>
      </c>
      <c r="B30" s="97" t="s">
        <v>764</v>
      </c>
      <c r="C30" s="97" t="s">
        <v>862</v>
      </c>
      <c r="D30" s="97" t="s">
        <v>862</v>
      </c>
      <c r="E30" s="91">
        <v>4700000</v>
      </c>
      <c r="F30" s="91">
        <v>7490000</v>
      </c>
    </row>
    <row r="31" spans="1:6" s="98" customFormat="1" ht="14.25" x14ac:dyDescent="0.2">
      <c r="A31" s="96" t="s">
        <v>771</v>
      </c>
      <c r="B31" s="97" t="s">
        <v>764</v>
      </c>
      <c r="C31" s="97" t="s">
        <v>279</v>
      </c>
      <c r="D31" s="97" t="s">
        <v>862</v>
      </c>
      <c r="E31" s="91">
        <v>4700000</v>
      </c>
      <c r="F31" s="91">
        <v>4700000</v>
      </c>
    </row>
    <row r="32" spans="1:6" s="98" customFormat="1" ht="14.25" x14ac:dyDescent="0.2">
      <c r="A32" s="96" t="s">
        <v>772</v>
      </c>
      <c r="B32" s="97" t="s">
        <v>764</v>
      </c>
      <c r="C32" s="97" t="s">
        <v>84</v>
      </c>
      <c r="D32" s="97" t="s">
        <v>862</v>
      </c>
      <c r="E32" s="91">
        <v>4700000</v>
      </c>
      <c r="F32" s="91">
        <v>4700000</v>
      </c>
    </row>
    <row r="33" spans="1:6" s="98" customFormat="1" ht="25.5" x14ac:dyDescent="0.2">
      <c r="A33" s="96" t="s">
        <v>775</v>
      </c>
      <c r="B33" s="97" t="s">
        <v>764</v>
      </c>
      <c r="C33" s="97" t="s">
        <v>84</v>
      </c>
      <c r="D33" s="97" t="s">
        <v>774</v>
      </c>
      <c r="E33" s="91">
        <v>4700000</v>
      </c>
      <c r="F33" s="91">
        <v>4700000</v>
      </c>
    </row>
    <row r="34" spans="1:6" ht="25.5" x14ac:dyDescent="0.25">
      <c r="A34" s="99" t="s">
        <v>1100</v>
      </c>
      <c r="B34" s="100" t="s">
        <v>764</v>
      </c>
      <c r="C34" s="100" t="s">
        <v>84</v>
      </c>
      <c r="D34" s="100" t="s">
        <v>804</v>
      </c>
      <c r="E34" s="92">
        <v>4700000</v>
      </c>
      <c r="F34" s="92">
        <v>4700000</v>
      </c>
    </row>
    <row r="35" spans="1:6" s="98" customFormat="1" ht="25.5" x14ac:dyDescent="0.2">
      <c r="A35" s="96" t="s">
        <v>793</v>
      </c>
      <c r="B35" s="97" t="s">
        <v>764</v>
      </c>
      <c r="C35" s="97" t="s">
        <v>375</v>
      </c>
      <c r="D35" s="97" t="s">
        <v>862</v>
      </c>
      <c r="E35" s="91">
        <v>0</v>
      </c>
      <c r="F35" s="91">
        <v>2790000</v>
      </c>
    </row>
    <row r="36" spans="1:6" s="98" customFormat="1" ht="25.5" x14ac:dyDescent="0.2">
      <c r="A36" s="96" t="s">
        <v>802</v>
      </c>
      <c r="B36" s="97" t="s">
        <v>764</v>
      </c>
      <c r="C36" s="97" t="s">
        <v>801</v>
      </c>
      <c r="D36" s="97" t="s">
        <v>862</v>
      </c>
      <c r="E36" s="91">
        <v>0</v>
      </c>
      <c r="F36" s="91">
        <v>2790000</v>
      </c>
    </row>
    <row r="37" spans="1:6" ht="25.5" x14ac:dyDescent="0.25">
      <c r="A37" s="99" t="s">
        <v>802</v>
      </c>
      <c r="B37" s="100" t="s">
        <v>764</v>
      </c>
      <c r="C37" s="100" t="s">
        <v>801</v>
      </c>
      <c r="D37" s="100" t="s">
        <v>804</v>
      </c>
      <c r="E37" s="92">
        <v>0</v>
      </c>
      <c r="F37" s="92">
        <v>2790000</v>
      </c>
    </row>
    <row r="38" spans="1:6" s="98" customFormat="1" ht="25.5" x14ac:dyDescent="0.2">
      <c r="A38" s="96" t="s">
        <v>805</v>
      </c>
      <c r="B38" s="97" t="s">
        <v>797</v>
      </c>
      <c r="C38" s="97" t="s">
        <v>862</v>
      </c>
      <c r="D38" s="97" t="s">
        <v>862</v>
      </c>
      <c r="E38" s="91">
        <v>0</v>
      </c>
      <c r="F38" s="91">
        <v>46268812.909999996</v>
      </c>
    </row>
    <row r="39" spans="1:6" s="98" customFormat="1" ht="14.25" x14ac:dyDescent="0.2">
      <c r="A39" s="96" t="s">
        <v>807</v>
      </c>
      <c r="B39" s="97" t="s">
        <v>797</v>
      </c>
      <c r="C39" s="97" t="s">
        <v>287</v>
      </c>
      <c r="D39" s="97" t="s">
        <v>862</v>
      </c>
      <c r="E39" s="91">
        <v>0</v>
      </c>
      <c r="F39" s="91">
        <v>46268812.909999996</v>
      </c>
    </row>
    <row r="40" spans="1:6" s="98" customFormat="1" ht="14.25" x14ac:dyDescent="0.2">
      <c r="A40" s="96" t="s">
        <v>772</v>
      </c>
      <c r="B40" s="97" t="s">
        <v>797</v>
      </c>
      <c r="C40" s="97" t="s">
        <v>809</v>
      </c>
      <c r="D40" s="97" t="s">
        <v>862</v>
      </c>
      <c r="E40" s="91">
        <v>0</v>
      </c>
      <c r="F40" s="91">
        <v>46268812.909999996</v>
      </c>
    </row>
    <row r="41" spans="1:6" s="98" customFormat="1" ht="14.25" x14ac:dyDescent="0.2">
      <c r="A41" s="96" t="s">
        <v>810</v>
      </c>
      <c r="B41" s="97" t="s">
        <v>797</v>
      </c>
      <c r="C41" s="97" t="s">
        <v>809</v>
      </c>
      <c r="D41" s="97" t="s">
        <v>774</v>
      </c>
      <c r="E41" s="91">
        <v>0</v>
      </c>
      <c r="F41" s="91">
        <v>46268812.909999996</v>
      </c>
    </row>
    <row r="42" spans="1:6" ht="51" x14ac:dyDescent="0.25">
      <c r="A42" s="99" t="s">
        <v>814</v>
      </c>
      <c r="B42" s="100" t="s">
        <v>797</v>
      </c>
      <c r="C42" s="100" t="s">
        <v>809</v>
      </c>
      <c r="D42" s="100" t="s">
        <v>776</v>
      </c>
      <c r="E42" s="92">
        <v>0</v>
      </c>
      <c r="F42" s="92">
        <v>44982908.75</v>
      </c>
    </row>
    <row r="43" spans="1:6" x14ac:dyDescent="0.25">
      <c r="A43" s="99" t="s">
        <v>816</v>
      </c>
      <c r="B43" s="100" t="s">
        <v>797</v>
      </c>
      <c r="C43" s="100" t="s">
        <v>809</v>
      </c>
      <c r="D43" s="100" t="s">
        <v>804</v>
      </c>
      <c r="E43" s="92">
        <v>0</v>
      </c>
      <c r="F43" s="92">
        <v>1285904.1599999999</v>
      </c>
    </row>
    <row r="44" spans="1:6" s="98" customFormat="1" ht="14.25" x14ac:dyDescent="0.2">
      <c r="A44" s="96" t="s">
        <v>819</v>
      </c>
      <c r="B44" s="97" t="s">
        <v>806</v>
      </c>
      <c r="C44" s="97" t="s">
        <v>862</v>
      </c>
      <c r="D44" s="97" t="s">
        <v>862</v>
      </c>
      <c r="E44" s="91">
        <v>1500000</v>
      </c>
      <c r="F44" s="91">
        <v>10859645.720000001</v>
      </c>
    </row>
    <row r="45" spans="1:6" s="98" customFormat="1" ht="14.25" x14ac:dyDescent="0.2">
      <c r="A45" s="96" t="s">
        <v>821</v>
      </c>
      <c r="B45" s="97" t="s">
        <v>806</v>
      </c>
      <c r="C45" s="97" t="s">
        <v>250</v>
      </c>
      <c r="D45" s="97" t="s">
        <v>862</v>
      </c>
      <c r="E45" s="91">
        <v>1500000</v>
      </c>
      <c r="F45" s="91">
        <v>10859645.720000001</v>
      </c>
    </row>
    <row r="46" spans="1:6" s="98" customFormat="1" ht="14.25" x14ac:dyDescent="0.2">
      <c r="A46" s="96" t="s">
        <v>823</v>
      </c>
      <c r="B46" s="97" t="s">
        <v>806</v>
      </c>
      <c r="C46" s="97" t="s">
        <v>252</v>
      </c>
      <c r="D46" s="97" t="s">
        <v>862</v>
      </c>
      <c r="E46" s="91">
        <v>1500000</v>
      </c>
      <c r="F46" s="91">
        <v>10859645.720000001</v>
      </c>
    </row>
    <row r="47" spans="1:6" s="98" customFormat="1" ht="14.25" x14ac:dyDescent="0.2">
      <c r="A47" s="96" t="s">
        <v>821</v>
      </c>
      <c r="B47" s="97" t="s">
        <v>806</v>
      </c>
      <c r="C47" s="97" t="s">
        <v>252</v>
      </c>
      <c r="D47" s="97" t="s">
        <v>377</v>
      </c>
      <c r="E47" s="91">
        <v>0</v>
      </c>
      <c r="F47" s="91">
        <v>9359645.7200000007</v>
      </c>
    </row>
    <row r="48" spans="1:6" ht="38.25" x14ac:dyDescent="0.25">
      <c r="A48" s="99" t="s">
        <v>1159</v>
      </c>
      <c r="B48" s="100" t="s">
        <v>806</v>
      </c>
      <c r="C48" s="100" t="s">
        <v>252</v>
      </c>
      <c r="D48" s="100" t="s">
        <v>826</v>
      </c>
      <c r="E48" s="92">
        <v>0</v>
      </c>
      <c r="F48" s="92">
        <v>20199</v>
      </c>
    </row>
    <row r="49" spans="1:6" x14ac:dyDescent="0.25">
      <c r="A49" s="99" t="s">
        <v>830</v>
      </c>
      <c r="B49" s="100" t="s">
        <v>806</v>
      </c>
      <c r="C49" s="100" t="s">
        <v>252</v>
      </c>
      <c r="D49" s="100" t="s">
        <v>829</v>
      </c>
      <c r="E49" s="92">
        <v>0</v>
      </c>
      <c r="F49" s="92">
        <v>9339446.7200000007</v>
      </c>
    </row>
    <row r="50" spans="1:6" x14ac:dyDescent="0.25">
      <c r="A50" s="99" t="s">
        <v>1101</v>
      </c>
      <c r="B50" s="100" t="s">
        <v>806</v>
      </c>
      <c r="C50" s="100" t="s">
        <v>252</v>
      </c>
      <c r="D50" s="100" t="s">
        <v>583</v>
      </c>
      <c r="E50" s="92">
        <v>1500000</v>
      </c>
      <c r="F50" s="92">
        <v>1500000</v>
      </c>
    </row>
    <row r="51" spans="1:6" x14ac:dyDescent="0.25">
      <c r="E51" s="101"/>
    </row>
    <row r="53" spans="1:6" x14ac:dyDescent="0.25">
      <c r="A53" s="88" t="s">
        <v>863</v>
      </c>
      <c r="E53" s="268" t="s">
        <v>864</v>
      </c>
      <c r="F53" s="268"/>
    </row>
    <row r="55" spans="1:6" x14ac:dyDescent="0.25">
      <c r="A55" s="88" t="s">
        <v>865</v>
      </c>
      <c r="E55" s="251" t="s">
        <v>866</v>
      </c>
      <c r="F55" s="251"/>
    </row>
  </sheetData>
  <mergeCells count="27">
    <mergeCell ref="E53:F53"/>
    <mergeCell ref="E55:F55"/>
    <mergeCell ref="A13:E13"/>
    <mergeCell ref="C1:F1"/>
    <mergeCell ref="A2:F2"/>
    <mergeCell ref="A3:F3"/>
    <mergeCell ref="B5:F5"/>
    <mergeCell ref="B6:F6"/>
    <mergeCell ref="B7:F7"/>
    <mergeCell ref="B8:F8"/>
    <mergeCell ref="B9:F9"/>
    <mergeCell ref="A10:E10"/>
    <mergeCell ref="A11:E11"/>
    <mergeCell ref="A12:E12"/>
    <mergeCell ref="A14:E14"/>
    <mergeCell ref="A15:E15"/>
    <mergeCell ref="A16:E16"/>
    <mergeCell ref="A17:E17"/>
    <mergeCell ref="A19:E19"/>
    <mergeCell ref="A26:F26"/>
    <mergeCell ref="A18:E18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6"/>
  <sheetViews>
    <sheetView workbookViewId="0">
      <selection activeCell="J8" sqref="J8"/>
    </sheetView>
  </sheetViews>
  <sheetFormatPr defaultRowHeight="15" x14ac:dyDescent="0.25"/>
  <cols>
    <col min="1" max="1" width="27.42578125" style="88" bestFit="1" customWidth="1"/>
    <col min="2" max="4" width="9.140625" style="88"/>
    <col min="5" max="5" width="45.7109375" style="88" bestFit="1" customWidth="1"/>
    <col min="6" max="6" width="15.42578125" style="88" customWidth="1"/>
    <col min="7" max="7" width="16.42578125" style="88" bestFit="1" customWidth="1"/>
    <col min="8" max="8" width="16" style="88" bestFit="1" customWidth="1"/>
    <col min="9" max="9" width="12.42578125" style="88" bestFit="1" customWidth="1"/>
    <col min="10" max="10" width="13.7109375" style="88" customWidth="1"/>
    <col min="11" max="16384" width="9.140625" style="88"/>
  </cols>
  <sheetData>
    <row r="1" spans="1:10" ht="15" customHeight="1" x14ac:dyDescent="0.25">
      <c r="C1" s="127"/>
      <c r="E1" s="284" t="s">
        <v>867</v>
      </c>
      <c r="F1" s="284"/>
      <c r="G1" s="284"/>
      <c r="H1" s="284"/>
    </row>
    <row r="2" spans="1:10" x14ac:dyDescent="0.25">
      <c r="C2" s="127"/>
      <c r="E2" s="129"/>
      <c r="F2" s="129"/>
      <c r="G2" s="129"/>
      <c r="H2" s="129"/>
    </row>
    <row r="3" spans="1:10" ht="15" customHeight="1" x14ac:dyDescent="0.25">
      <c r="A3" s="271" t="s">
        <v>868</v>
      </c>
      <c r="B3" s="271"/>
      <c r="C3" s="271"/>
      <c r="D3" s="271"/>
      <c r="E3" s="271"/>
      <c r="F3" s="271"/>
      <c r="G3" s="271"/>
      <c r="H3" s="271"/>
    </row>
    <row r="4" spans="1:10" ht="15" customHeight="1" x14ac:dyDescent="0.25">
      <c r="A4" s="125"/>
      <c r="B4" s="125"/>
      <c r="C4" s="125"/>
      <c r="D4" s="125"/>
      <c r="E4" s="125"/>
      <c r="F4" s="125"/>
      <c r="G4" s="125"/>
      <c r="H4" s="125"/>
    </row>
    <row r="5" spans="1:10" ht="15" customHeight="1" x14ac:dyDescent="0.25">
      <c r="A5" s="102"/>
      <c r="B5" s="102"/>
      <c r="C5" s="102"/>
      <c r="D5" s="102"/>
      <c r="E5" s="125" t="s">
        <v>869</v>
      </c>
      <c r="F5" s="102"/>
      <c r="G5" s="102"/>
      <c r="H5" s="102"/>
    </row>
    <row r="6" spans="1:10" ht="15" customHeight="1" x14ac:dyDescent="0.25">
      <c r="A6" s="125"/>
      <c r="B6" s="125"/>
      <c r="C6" s="125"/>
      <c r="D6" s="125"/>
      <c r="E6" s="125"/>
      <c r="F6" s="125"/>
      <c r="G6" s="125"/>
      <c r="H6" s="125"/>
    </row>
    <row r="7" spans="1:10" ht="15" customHeight="1" x14ac:dyDescent="0.25">
      <c r="B7" s="102"/>
      <c r="C7" s="102"/>
      <c r="D7" s="102"/>
      <c r="E7" s="125" t="s">
        <v>1165</v>
      </c>
      <c r="F7" s="102"/>
      <c r="G7" s="102"/>
      <c r="H7" s="102"/>
    </row>
    <row r="8" spans="1:10" ht="15" customHeight="1" x14ac:dyDescent="0.25"/>
    <row r="9" spans="1:10" ht="15" customHeight="1" x14ac:dyDescent="0.25">
      <c r="A9" s="102" t="s">
        <v>870</v>
      </c>
      <c r="B9" s="103"/>
      <c r="C9" s="103"/>
      <c r="D9" s="103"/>
      <c r="E9" s="126" t="s">
        <v>738</v>
      </c>
      <c r="F9" s="104"/>
      <c r="G9" s="104"/>
      <c r="H9" s="103"/>
    </row>
    <row r="10" spans="1:10" ht="15" customHeight="1" x14ac:dyDescent="0.25">
      <c r="A10" s="103" t="s">
        <v>158</v>
      </c>
      <c r="B10" s="103"/>
      <c r="C10" s="103"/>
      <c r="D10" s="103"/>
      <c r="E10" s="127" t="s">
        <v>1110</v>
      </c>
      <c r="F10" s="103"/>
      <c r="G10" s="103"/>
      <c r="H10" s="103"/>
    </row>
    <row r="11" spans="1:10" ht="15" customHeight="1" x14ac:dyDescent="0.25">
      <c r="A11" s="103" t="s">
        <v>162</v>
      </c>
      <c r="B11" s="103"/>
      <c r="C11" s="103"/>
      <c r="D11" s="103"/>
      <c r="E11" s="124">
        <v>2025</v>
      </c>
      <c r="F11" s="103"/>
      <c r="G11" s="103"/>
      <c r="H11" s="103"/>
    </row>
    <row r="12" spans="1:10" ht="15" customHeight="1" x14ac:dyDescent="0.25">
      <c r="A12" s="103" t="s">
        <v>871</v>
      </c>
      <c r="B12" s="103"/>
      <c r="C12" s="103"/>
      <c r="D12" s="103"/>
      <c r="E12" s="103"/>
      <c r="F12" s="103"/>
      <c r="G12" s="103"/>
      <c r="H12" s="103"/>
    </row>
    <row r="13" spans="1:10" ht="15" customHeight="1" x14ac:dyDescent="0.25"/>
    <row r="14" spans="1:10" ht="63.75" customHeight="1" x14ac:dyDescent="0.25">
      <c r="A14" s="281" t="s">
        <v>872</v>
      </c>
      <c r="B14" s="282"/>
      <c r="C14" s="282"/>
      <c r="D14" s="282"/>
      <c r="E14" s="282"/>
      <c r="F14" s="283"/>
      <c r="G14" s="132" t="s">
        <v>873</v>
      </c>
      <c r="H14" s="131" t="s">
        <v>874</v>
      </c>
      <c r="I14" s="131" t="s">
        <v>843</v>
      </c>
      <c r="J14" s="131" t="s">
        <v>850</v>
      </c>
    </row>
    <row r="15" spans="1:10" ht="15" customHeight="1" x14ac:dyDescent="0.25">
      <c r="A15" s="285" t="s">
        <v>875</v>
      </c>
      <c r="B15" s="286"/>
      <c r="C15" s="286"/>
      <c r="D15" s="286"/>
      <c r="E15" s="286"/>
      <c r="F15" s="287"/>
      <c r="G15" s="105">
        <v>0</v>
      </c>
      <c r="H15" s="106">
        <v>0</v>
      </c>
      <c r="I15" s="134">
        <v>0</v>
      </c>
      <c r="J15" s="134">
        <v>0</v>
      </c>
    </row>
    <row r="16" spans="1:10" ht="15" customHeight="1" x14ac:dyDescent="0.25">
      <c r="A16" s="285" t="s">
        <v>1102</v>
      </c>
      <c r="B16" s="286"/>
      <c r="C16" s="286"/>
      <c r="D16" s="286"/>
      <c r="E16" s="286"/>
      <c r="F16" s="287"/>
      <c r="G16" s="105">
        <v>0</v>
      </c>
      <c r="H16" s="106">
        <v>0</v>
      </c>
      <c r="I16" s="134">
        <v>3475841.05</v>
      </c>
      <c r="J16" s="134">
        <v>0</v>
      </c>
    </row>
  </sheetData>
  <mergeCells count="5">
    <mergeCell ref="A14:F14"/>
    <mergeCell ref="E1:H1"/>
    <mergeCell ref="A3:H3"/>
    <mergeCell ref="A15:F15"/>
    <mergeCell ref="A16:F1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80"/>
  <sheetViews>
    <sheetView topLeftCell="A7" workbookViewId="0">
      <selection activeCell="E10" sqref="E10"/>
    </sheetView>
  </sheetViews>
  <sheetFormatPr defaultColWidth="9.140625" defaultRowHeight="15" x14ac:dyDescent="0.25"/>
  <cols>
    <col min="1" max="1" width="6.140625" style="88" bestFit="1" customWidth="1"/>
    <col min="2" max="2" width="14.5703125" style="88" bestFit="1" customWidth="1"/>
    <col min="3" max="3" width="40.7109375" style="88" bestFit="1" customWidth="1"/>
    <col min="4" max="8" width="15.7109375" style="88" customWidth="1"/>
    <col min="9" max="9" width="13.7109375" style="88" customWidth="1"/>
    <col min="10" max="11" width="12.85546875" style="88" customWidth="1"/>
    <col min="12" max="12" width="11.42578125" style="88" customWidth="1"/>
    <col min="13" max="13" width="30.28515625" style="88" customWidth="1"/>
    <col min="14" max="16384" width="9.140625" style="88"/>
  </cols>
  <sheetData>
    <row r="1" spans="1:14" ht="46.5" customHeight="1" x14ac:dyDescent="0.25">
      <c r="E1" s="269" t="s">
        <v>876</v>
      </c>
      <c r="F1" s="269"/>
      <c r="G1" s="269"/>
      <c r="H1" s="269"/>
      <c r="I1" s="269"/>
      <c r="J1" s="269"/>
      <c r="K1" s="269"/>
      <c r="L1" s="269"/>
      <c r="M1" s="269"/>
      <c r="N1" s="107"/>
    </row>
    <row r="2" spans="1:14" ht="31.5" customHeight="1" x14ac:dyDescent="0.25">
      <c r="C2" s="270" t="s">
        <v>877</v>
      </c>
      <c r="D2" s="270"/>
      <c r="E2" s="270"/>
      <c r="F2" s="270"/>
      <c r="G2" s="270"/>
      <c r="H2" s="270"/>
      <c r="I2" s="270"/>
      <c r="J2" s="270"/>
      <c r="K2" s="270"/>
      <c r="L2" s="270"/>
    </row>
    <row r="3" spans="1:14" x14ac:dyDescent="0.25">
      <c r="C3" s="271" t="s">
        <v>1165</v>
      </c>
      <c r="D3" s="271"/>
      <c r="E3" s="271"/>
      <c r="F3" s="271"/>
      <c r="G3" s="271"/>
      <c r="H3" s="271"/>
      <c r="I3" s="271"/>
      <c r="J3" s="271"/>
      <c r="K3" s="271"/>
      <c r="L3" s="271"/>
    </row>
    <row r="5" spans="1:14" ht="15" customHeight="1" x14ac:dyDescent="0.25">
      <c r="A5" s="133" t="s">
        <v>156</v>
      </c>
      <c r="C5" s="288" t="s">
        <v>738</v>
      </c>
      <c r="D5" s="288"/>
      <c r="E5" s="288"/>
      <c r="F5" s="288"/>
      <c r="G5" s="288"/>
      <c r="H5" s="288"/>
      <c r="I5" s="288"/>
      <c r="J5" s="288"/>
      <c r="K5" s="288"/>
      <c r="L5" s="288"/>
      <c r="M5" s="108"/>
    </row>
    <row r="6" spans="1:14" ht="15" customHeight="1" x14ac:dyDescent="0.25">
      <c r="A6" s="289" t="s">
        <v>878</v>
      </c>
      <c r="B6" s="289"/>
      <c r="C6" s="290" t="s">
        <v>879</v>
      </c>
      <c r="D6" s="290"/>
      <c r="E6" s="290"/>
      <c r="F6" s="290"/>
      <c r="G6" s="290"/>
      <c r="H6" s="290"/>
      <c r="I6" s="290"/>
      <c r="J6" s="290"/>
      <c r="K6" s="290"/>
      <c r="L6" s="290"/>
    </row>
    <row r="7" spans="1:14" ht="14.45" customHeight="1" x14ac:dyDescent="0.25">
      <c r="A7" s="133" t="s">
        <v>880</v>
      </c>
      <c r="C7" s="251" t="s">
        <v>1110</v>
      </c>
      <c r="D7" s="251"/>
      <c r="E7" s="251"/>
      <c r="F7" s="251"/>
      <c r="G7" s="251"/>
      <c r="H7" s="251"/>
      <c r="I7" s="251"/>
      <c r="J7" s="251"/>
      <c r="K7" s="251"/>
      <c r="L7" s="251"/>
    </row>
    <row r="8" spans="1:14" ht="15" customHeight="1" x14ac:dyDescent="0.25">
      <c r="A8" s="133" t="s">
        <v>740</v>
      </c>
      <c r="C8" s="251" t="s">
        <v>834</v>
      </c>
      <c r="D8" s="251"/>
      <c r="E8" s="251"/>
      <c r="F8" s="251"/>
      <c r="G8" s="251"/>
      <c r="H8" s="251"/>
      <c r="I8" s="251"/>
      <c r="J8" s="251"/>
      <c r="K8" s="251"/>
      <c r="L8" s="251"/>
    </row>
    <row r="9" spans="1:14" ht="15" customHeight="1" x14ac:dyDescent="0.25">
      <c r="A9" s="133" t="s">
        <v>835</v>
      </c>
      <c r="C9" s="251" t="s">
        <v>1103</v>
      </c>
      <c r="D9" s="251"/>
      <c r="E9" s="251"/>
      <c r="F9" s="251"/>
      <c r="G9" s="251"/>
      <c r="H9" s="251"/>
      <c r="I9" s="251"/>
      <c r="J9" s="251"/>
      <c r="K9" s="251"/>
      <c r="L9" s="251"/>
    </row>
    <row r="11" spans="1:14" ht="15" customHeight="1" x14ac:dyDescent="0.25">
      <c r="A11" s="291" t="s">
        <v>881</v>
      </c>
      <c r="B11" s="292" t="s">
        <v>882</v>
      </c>
      <c r="C11" s="294" t="s">
        <v>743</v>
      </c>
      <c r="D11" s="294" t="s">
        <v>883</v>
      </c>
      <c r="E11" s="295" t="s">
        <v>884</v>
      </c>
      <c r="F11" s="296"/>
      <c r="G11" s="297"/>
      <c r="H11" s="294" t="s">
        <v>885</v>
      </c>
      <c r="I11" s="295" t="s">
        <v>886</v>
      </c>
      <c r="J11" s="296"/>
      <c r="K11" s="297"/>
      <c r="L11" s="294" t="s">
        <v>887</v>
      </c>
      <c r="M11" s="291" t="s">
        <v>888</v>
      </c>
      <c r="N11" s="109"/>
    </row>
    <row r="12" spans="1:14" ht="41.25" customHeight="1" x14ac:dyDescent="0.25">
      <c r="A12" s="291"/>
      <c r="B12" s="293"/>
      <c r="C12" s="294"/>
      <c r="D12" s="291"/>
      <c r="E12" s="132" t="s">
        <v>889</v>
      </c>
      <c r="F12" s="132" t="s">
        <v>890</v>
      </c>
      <c r="G12" s="132" t="s">
        <v>891</v>
      </c>
      <c r="H12" s="291"/>
      <c r="I12" s="132" t="s">
        <v>889</v>
      </c>
      <c r="J12" s="132" t="s">
        <v>890</v>
      </c>
      <c r="K12" s="132" t="s">
        <v>891</v>
      </c>
      <c r="L12" s="294"/>
      <c r="M12" s="291"/>
      <c r="N12" s="109"/>
    </row>
    <row r="13" spans="1:14" x14ac:dyDescent="0.25">
      <c r="A13" s="110" t="s">
        <v>892</v>
      </c>
      <c r="B13" s="128">
        <v>1</v>
      </c>
      <c r="C13" s="128">
        <v>2</v>
      </c>
      <c r="D13" s="128">
        <v>3</v>
      </c>
      <c r="E13" s="128">
        <v>4</v>
      </c>
      <c r="F13" s="128">
        <v>5</v>
      </c>
      <c r="G13" s="128">
        <v>6</v>
      </c>
      <c r="H13" s="128">
        <v>7</v>
      </c>
      <c r="I13" s="128">
        <v>8</v>
      </c>
      <c r="J13" s="128">
        <v>9</v>
      </c>
      <c r="K13" s="128">
        <v>10</v>
      </c>
      <c r="L13" s="128">
        <v>11</v>
      </c>
      <c r="M13" s="128">
        <v>12</v>
      </c>
      <c r="N13" s="109"/>
    </row>
    <row r="14" spans="1:14" x14ac:dyDescent="0.25">
      <c r="A14" s="291" t="s">
        <v>893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109"/>
    </row>
    <row r="15" spans="1:14" x14ac:dyDescent="0.25">
      <c r="A15" s="110">
        <v>1</v>
      </c>
      <c r="B15" s="97" t="s">
        <v>862</v>
      </c>
      <c r="C15" s="111" t="s">
        <v>763</v>
      </c>
      <c r="D15" s="112">
        <v>165305423.88999999</v>
      </c>
      <c r="E15" s="113">
        <v>165092747.69</v>
      </c>
      <c r="F15" s="113">
        <v>212676.2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30" t="s">
        <v>894</v>
      </c>
      <c r="N15" s="109"/>
    </row>
    <row r="16" spans="1:14" x14ac:dyDescent="0.25">
      <c r="A16" s="110">
        <v>2</v>
      </c>
      <c r="B16" s="97" t="s">
        <v>895</v>
      </c>
      <c r="C16" s="111" t="s">
        <v>765</v>
      </c>
      <c r="D16" s="112">
        <v>162826593.41</v>
      </c>
      <c r="E16" s="113">
        <v>162826593.41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30" t="s">
        <v>894</v>
      </c>
      <c r="N16" s="109"/>
    </row>
    <row r="17" spans="1:14" x14ac:dyDescent="0.25">
      <c r="A17" s="110">
        <v>3</v>
      </c>
      <c r="B17" s="97" t="s">
        <v>896</v>
      </c>
      <c r="C17" s="111" t="s">
        <v>766</v>
      </c>
      <c r="D17" s="112">
        <v>25275547.940000001</v>
      </c>
      <c r="E17" s="113">
        <v>25275547.940000001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30" t="s">
        <v>894</v>
      </c>
      <c r="N17" s="109"/>
    </row>
    <row r="18" spans="1:14" x14ac:dyDescent="0.25">
      <c r="A18" s="110">
        <v>4</v>
      </c>
      <c r="B18" s="100" t="s">
        <v>897</v>
      </c>
      <c r="C18" s="114" t="s">
        <v>767</v>
      </c>
      <c r="D18" s="115">
        <v>17692114.390000001</v>
      </c>
      <c r="E18" s="116">
        <v>17692114.390000001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7"/>
      <c r="N18" s="109"/>
    </row>
    <row r="19" spans="1:14" x14ac:dyDescent="0.25">
      <c r="A19" s="110">
        <v>5</v>
      </c>
      <c r="B19" s="100" t="s">
        <v>898</v>
      </c>
      <c r="C19" s="114" t="s">
        <v>769</v>
      </c>
      <c r="D19" s="115">
        <v>5277704.25</v>
      </c>
      <c r="E19" s="116">
        <v>5277704.25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7"/>
      <c r="N19" s="109"/>
    </row>
    <row r="20" spans="1:14" ht="38.25" x14ac:dyDescent="0.25">
      <c r="A20" s="110">
        <v>6</v>
      </c>
      <c r="B20" s="100" t="s">
        <v>899</v>
      </c>
      <c r="C20" s="114" t="s">
        <v>770</v>
      </c>
      <c r="D20" s="115">
        <v>2305729.2999999998</v>
      </c>
      <c r="E20" s="116">
        <v>2305729.2999999998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7"/>
      <c r="N20" s="109"/>
    </row>
    <row r="21" spans="1:14" x14ac:dyDescent="0.25">
      <c r="A21" s="110">
        <v>7</v>
      </c>
      <c r="B21" s="97" t="s">
        <v>1104</v>
      </c>
      <c r="C21" s="111" t="s">
        <v>771</v>
      </c>
      <c r="D21" s="112">
        <v>156900</v>
      </c>
      <c r="E21" s="113">
        <v>156900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30" t="s">
        <v>894</v>
      </c>
      <c r="N21" s="109"/>
    </row>
    <row r="22" spans="1:14" x14ac:dyDescent="0.25">
      <c r="A22" s="110">
        <v>8</v>
      </c>
      <c r="B22" s="97" t="s">
        <v>1105</v>
      </c>
      <c r="C22" s="111" t="s">
        <v>772</v>
      </c>
      <c r="D22" s="112">
        <v>156900</v>
      </c>
      <c r="E22" s="113">
        <v>156900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30" t="s">
        <v>894</v>
      </c>
      <c r="N22" s="109"/>
    </row>
    <row r="23" spans="1:14" x14ac:dyDescent="0.25">
      <c r="A23" s="110">
        <v>9</v>
      </c>
      <c r="B23" s="100" t="s">
        <v>1106</v>
      </c>
      <c r="C23" s="114" t="s">
        <v>773</v>
      </c>
      <c r="D23" s="115">
        <v>156900</v>
      </c>
      <c r="E23" s="116">
        <v>156900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  <c r="L23" s="116">
        <v>0</v>
      </c>
      <c r="M23" s="117"/>
      <c r="N23" s="109"/>
    </row>
    <row r="24" spans="1:14" x14ac:dyDescent="0.25">
      <c r="A24" s="110">
        <v>10</v>
      </c>
      <c r="B24" s="97" t="s">
        <v>900</v>
      </c>
      <c r="C24" s="111" t="s">
        <v>778</v>
      </c>
      <c r="D24" s="112">
        <v>22374692</v>
      </c>
      <c r="E24" s="113">
        <v>22374692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30" t="s">
        <v>894</v>
      </c>
      <c r="N24" s="109"/>
    </row>
    <row r="25" spans="1:14" x14ac:dyDescent="0.25">
      <c r="A25" s="110">
        <v>11</v>
      </c>
      <c r="B25" s="97" t="s">
        <v>901</v>
      </c>
      <c r="C25" s="111" t="s">
        <v>772</v>
      </c>
      <c r="D25" s="112">
        <v>22374692</v>
      </c>
      <c r="E25" s="113">
        <v>22374692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30" t="s">
        <v>894</v>
      </c>
      <c r="N25" s="109"/>
    </row>
    <row r="26" spans="1:14" x14ac:dyDescent="0.25">
      <c r="A26" s="110">
        <v>12</v>
      </c>
      <c r="B26" s="100" t="s">
        <v>902</v>
      </c>
      <c r="C26" s="114" t="s">
        <v>773</v>
      </c>
      <c r="D26" s="115">
        <v>22374692</v>
      </c>
      <c r="E26" s="116">
        <v>22374692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7"/>
      <c r="N26" s="109"/>
    </row>
    <row r="27" spans="1:14" ht="25.5" x14ac:dyDescent="0.25">
      <c r="A27" s="110">
        <v>13</v>
      </c>
      <c r="B27" s="97" t="s">
        <v>903</v>
      </c>
      <c r="C27" s="111" t="s">
        <v>782</v>
      </c>
      <c r="D27" s="112">
        <v>29693929.600000001</v>
      </c>
      <c r="E27" s="113">
        <v>29693929.600000001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30" t="s">
        <v>894</v>
      </c>
      <c r="N27" s="109"/>
    </row>
    <row r="28" spans="1:14" x14ac:dyDescent="0.25">
      <c r="A28" s="110">
        <v>14</v>
      </c>
      <c r="B28" s="97" t="s">
        <v>904</v>
      </c>
      <c r="C28" s="111" t="s">
        <v>783</v>
      </c>
      <c r="D28" s="112">
        <v>29693929.600000001</v>
      </c>
      <c r="E28" s="113">
        <v>29693929.600000001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30" t="s">
        <v>894</v>
      </c>
      <c r="N28" s="109"/>
    </row>
    <row r="29" spans="1:14" x14ac:dyDescent="0.25">
      <c r="A29" s="110">
        <v>15</v>
      </c>
      <c r="B29" s="97" t="s">
        <v>1166</v>
      </c>
      <c r="C29" s="111" t="s">
        <v>1145</v>
      </c>
      <c r="D29" s="112">
        <v>2973129.6</v>
      </c>
      <c r="E29" s="113">
        <v>2973129.6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30" t="s">
        <v>894</v>
      </c>
      <c r="N29" s="109"/>
    </row>
    <row r="30" spans="1:14" x14ac:dyDescent="0.25">
      <c r="A30" s="110">
        <v>16</v>
      </c>
      <c r="B30" s="100" t="s">
        <v>1167</v>
      </c>
      <c r="C30" s="114" t="s">
        <v>1146</v>
      </c>
      <c r="D30" s="115">
        <v>2973129.6</v>
      </c>
      <c r="E30" s="116">
        <v>2973129.6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7"/>
      <c r="N30" s="109"/>
    </row>
    <row r="31" spans="1:14" x14ac:dyDescent="0.25">
      <c r="A31" s="110">
        <v>17</v>
      </c>
      <c r="B31" s="100" t="s">
        <v>905</v>
      </c>
      <c r="C31" s="114" t="s">
        <v>791</v>
      </c>
      <c r="D31" s="115">
        <v>26720800</v>
      </c>
      <c r="E31" s="116">
        <v>26720800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7"/>
      <c r="N31" s="109"/>
    </row>
    <row r="32" spans="1:14" ht="25.5" x14ac:dyDescent="0.25">
      <c r="A32" s="110">
        <v>18</v>
      </c>
      <c r="B32" s="97" t="s">
        <v>906</v>
      </c>
      <c r="C32" s="111" t="s">
        <v>793</v>
      </c>
      <c r="D32" s="112">
        <v>85325523.870000005</v>
      </c>
      <c r="E32" s="113">
        <v>85325523.870000005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30" t="s">
        <v>894</v>
      </c>
      <c r="N32" s="109"/>
    </row>
    <row r="33" spans="1:14" x14ac:dyDescent="0.25">
      <c r="A33" s="110">
        <v>19</v>
      </c>
      <c r="B33" s="100" t="s">
        <v>1168</v>
      </c>
      <c r="C33" s="114" t="s">
        <v>1151</v>
      </c>
      <c r="D33" s="115">
        <v>787500</v>
      </c>
      <c r="E33" s="116">
        <v>787500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7"/>
      <c r="N33" s="109"/>
    </row>
    <row r="34" spans="1:14" ht="25.5" x14ac:dyDescent="0.25">
      <c r="A34" s="110">
        <v>20</v>
      </c>
      <c r="B34" s="97" t="s">
        <v>907</v>
      </c>
      <c r="C34" s="111" t="s">
        <v>795</v>
      </c>
      <c r="D34" s="112">
        <v>5724001.8700000001</v>
      </c>
      <c r="E34" s="113">
        <v>5724001.8700000001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30" t="s">
        <v>894</v>
      </c>
      <c r="N34" s="109"/>
    </row>
    <row r="35" spans="1:14" x14ac:dyDescent="0.25">
      <c r="A35" s="110">
        <v>21</v>
      </c>
      <c r="B35" s="100" t="s">
        <v>908</v>
      </c>
      <c r="C35" s="114" t="s">
        <v>796</v>
      </c>
      <c r="D35" s="115">
        <v>1551843.77</v>
      </c>
      <c r="E35" s="116">
        <v>1551843.77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7"/>
      <c r="N35" s="109"/>
    </row>
    <row r="36" spans="1:14" ht="25.5" x14ac:dyDescent="0.25">
      <c r="A36" s="110">
        <v>22</v>
      </c>
      <c r="B36" s="100" t="s">
        <v>909</v>
      </c>
      <c r="C36" s="114" t="s">
        <v>798</v>
      </c>
      <c r="D36" s="115">
        <v>4172158.1</v>
      </c>
      <c r="E36" s="116">
        <v>4172158.1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7"/>
      <c r="N36" s="109"/>
    </row>
    <row r="37" spans="1:14" x14ac:dyDescent="0.25">
      <c r="A37" s="110">
        <v>23</v>
      </c>
      <c r="B37" s="100" t="s">
        <v>1169</v>
      </c>
      <c r="C37" s="114" t="s">
        <v>1152</v>
      </c>
      <c r="D37" s="115">
        <v>70545600</v>
      </c>
      <c r="E37" s="116">
        <v>70545600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7"/>
      <c r="N37" s="109"/>
    </row>
    <row r="38" spans="1:14" ht="25.5" x14ac:dyDescent="0.25">
      <c r="A38" s="110">
        <v>24</v>
      </c>
      <c r="B38" s="97" t="s">
        <v>1107</v>
      </c>
      <c r="C38" s="111" t="s">
        <v>802</v>
      </c>
      <c r="D38" s="112">
        <v>8268422</v>
      </c>
      <c r="E38" s="113">
        <v>8268422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30" t="s">
        <v>894</v>
      </c>
      <c r="N38" s="109"/>
    </row>
    <row r="39" spans="1:14" ht="25.5" x14ac:dyDescent="0.25">
      <c r="A39" s="110">
        <v>25</v>
      </c>
      <c r="B39" s="100" t="s">
        <v>1108</v>
      </c>
      <c r="C39" s="114" t="s">
        <v>802</v>
      </c>
      <c r="D39" s="115">
        <v>8268422</v>
      </c>
      <c r="E39" s="116">
        <v>8268422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7"/>
      <c r="N39" s="109"/>
    </row>
    <row r="40" spans="1:14" x14ac:dyDescent="0.25">
      <c r="A40" s="110">
        <v>26</v>
      </c>
      <c r="B40" s="97" t="s">
        <v>910</v>
      </c>
      <c r="C40" s="111" t="s">
        <v>819</v>
      </c>
      <c r="D40" s="112">
        <v>2478830.48</v>
      </c>
      <c r="E40" s="113">
        <v>2266154.2799999998</v>
      </c>
      <c r="F40" s="113">
        <v>212676.2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30" t="s">
        <v>894</v>
      </c>
      <c r="N40" s="109"/>
    </row>
    <row r="41" spans="1:14" x14ac:dyDescent="0.25">
      <c r="A41" s="110">
        <v>27</v>
      </c>
      <c r="B41" s="97" t="s">
        <v>911</v>
      </c>
      <c r="C41" s="111" t="s">
        <v>821</v>
      </c>
      <c r="D41" s="112">
        <v>2478830.48</v>
      </c>
      <c r="E41" s="113">
        <v>2266154.2799999998</v>
      </c>
      <c r="F41" s="113">
        <v>212676.2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30" t="s">
        <v>894</v>
      </c>
      <c r="N41" s="109"/>
    </row>
    <row r="42" spans="1:14" x14ac:dyDescent="0.25">
      <c r="A42" s="110">
        <v>28</v>
      </c>
      <c r="B42" s="97" t="s">
        <v>912</v>
      </c>
      <c r="C42" s="111" t="s">
        <v>823</v>
      </c>
      <c r="D42" s="112">
        <v>2478830.48</v>
      </c>
      <c r="E42" s="113">
        <v>2266154.2799999998</v>
      </c>
      <c r="F42" s="113">
        <v>212676.2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30" t="s">
        <v>894</v>
      </c>
      <c r="N42" s="109"/>
    </row>
    <row r="43" spans="1:14" x14ac:dyDescent="0.25">
      <c r="A43" s="110">
        <v>29</v>
      </c>
      <c r="B43" s="97" t="s">
        <v>913</v>
      </c>
      <c r="C43" s="111" t="s">
        <v>821</v>
      </c>
      <c r="D43" s="112">
        <v>2478830.48</v>
      </c>
      <c r="E43" s="113">
        <v>2266154.2799999998</v>
      </c>
      <c r="F43" s="113">
        <v>212676.2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30" t="s">
        <v>894</v>
      </c>
      <c r="N43" s="109"/>
    </row>
    <row r="44" spans="1:14" ht="25.5" x14ac:dyDescent="0.25">
      <c r="A44" s="110">
        <v>30</v>
      </c>
      <c r="B44" s="100" t="s">
        <v>914</v>
      </c>
      <c r="C44" s="114" t="s">
        <v>827</v>
      </c>
      <c r="D44" s="115">
        <v>2478830.48</v>
      </c>
      <c r="E44" s="116">
        <v>2266154.2799999998</v>
      </c>
      <c r="F44" s="116">
        <v>212676.2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7"/>
      <c r="N44" s="109"/>
    </row>
    <row r="45" spans="1:14" x14ac:dyDescent="0.25">
      <c r="A45" s="110">
        <v>31</v>
      </c>
      <c r="B45" s="97" t="s">
        <v>862</v>
      </c>
      <c r="C45" s="111" t="s">
        <v>915</v>
      </c>
      <c r="D45" s="112">
        <v>165305423.88999999</v>
      </c>
      <c r="E45" s="113">
        <v>165092747.69</v>
      </c>
      <c r="F45" s="113">
        <v>212676.2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30"/>
      <c r="N45" s="109"/>
    </row>
    <row r="46" spans="1:14" x14ac:dyDescent="0.25">
      <c r="A46" s="110">
        <v>32</v>
      </c>
      <c r="B46" s="97" t="s">
        <v>862</v>
      </c>
      <c r="C46" s="111" t="s">
        <v>916</v>
      </c>
      <c r="D46" s="112">
        <v>165305423.88999999</v>
      </c>
      <c r="E46" s="113">
        <v>165092747.69</v>
      </c>
      <c r="F46" s="113">
        <v>212676.2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30"/>
      <c r="N46" s="109"/>
    </row>
    <row r="47" spans="1:14" s="156" customFormat="1" x14ac:dyDescent="0.25">
      <c r="A47" s="155"/>
      <c r="B47" s="157"/>
      <c r="C47" s="158"/>
      <c r="D47" s="159"/>
      <c r="E47" s="160"/>
      <c r="F47" s="160"/>
      <c r="G47" s="160"/>
      <c r="H47" s="160"/>
      <c r="I47" s="160"/>
      <c r="J47" s="160"/>
      <c r="K47" s="160"/>
      <c r="L47" s="160"/>
      <c r="M47" s="161"/>
      <c r="N47" s="162"/>
    </row>
    <row r="48" spans="1:14" s="156" customFormat="1" x14ac:dyDescent="0.25">
      <c r="A48" s="155"/>
      <c r="B48" s="157"/>
      <c r="C48" s="158"/>
      <c r="D48" s="159"/>
      <c r="E48" s="160"/>
      <c r="F48" s="160"/>
      <c r="G48" s="160"/>
      <c r="H48" s="160"/>
      <c r="I48" s="160"/>
      <c r="J48" s="160"/>
      <c r="K48" s="160"/>
      <c r="L48" s="160"/>
      <c r="M48" s="161"/>
      <c r="N48" s="162"/>
    </row>
    <row r="49" spans="1:14" s="156" customFormat="1" x14ac:dyDescent="0.25">
      <c r="A49" s="155"/>
      <c r="B49" s="157"/>
      <c r="C49" s="158"/>
      <c r="D49" s="159"/>
      <c r="E49" s="160"/>
      <c r="F49" s="160"/>
      <c r="G49" s="160"/>
      <c r="H49" s="160"/>
      <c r="I49" s="160"/>
      <c r="J49" s="160"/>
      <c r="K49" s="160"/>
      <c r="L49" s="160"/>
      <c r="M49" s="161"/>
      <c r="N49" s="162"/>
    </row>
    <row r="50" spans="1:14" x14ac:dyDescent="0.25">
      <c r="A50" s="291" t="s">
        <v>881</v>
      </c>
      <c r="B50" s="292" t="s">
        <v>882</v>
      </c>
      <c r="C50" s="294" t="s">
        <v>743</v>
      </c>
      <c r="D50" s="294" t="s">
        <v>883</v>
      </c>
      <c r="E50" s="298" t="s">
        <v>884</v>
      </c>
      <c r="F50" s="299"/>
      <c r="G50" s="300"/>
      <c r="H50" s="294" t="s">
        <v>885</v>
      </c>
      <c r="I50" s="298" t="s">
        <v>886</v>
      </c>
      <c r="J50" s="299"/>
      <c r="K50" s="300"/>
      <c r="L50" s="294" t="s">
        <v>887</v>
      </c>
      <c r="M50" s="291" t="s">
        <v>888</v>
      </c>
    </row>
    <row r="51" spans="1:14" ht="38.25" x14ac:dyDescent="0.25">
      <c r="A51" s="291"/>
      <c r="B51" s="293"/>
      <c r="C51" s="294"/>
      <c r="D51" s="291"/>
      <c r="E51" s="132" t="s">
        <v>889</v>
      </c>
      <c r="F51" s="132" t="s">
        <v>890</v>
      </c>
      <c r="G51" s="132" t="s">
        <v>891</v>
      </c>
      <c r="H51" s="291"/>
      <c r="I51" s="132" t="s">
        <v>889</v>
      </c>
      <c r="J51" s="132" t="s">
        <v>890</v>
      </c>
      <c r="K51" s="132" t="s">
        <v>891</v>
      </c>
      <c r="L51" s="294"/>
      <c r="M51" s="291"/>
    </row>
    <row r="52" spans="1:14" ht="15" customHeight="1" x14ac:dyDescent="0.25">
      <c r="A52" s="110" t="s">
        <v>892</v>
      </c>
      <c r="B52" s="128">
        <v>1</v>
      </c>
      <c r="C52" s="128">
        <v>2</v>
      </c>
      <c r="D52" s="128">
        <v>3</v>
      </c>
      <c r="E52" s="128">
        <v>4</v>
      </c>
      <c r="F52" s="128">
        <v>5</v>
      </c>
      <c r="G52" s="128">
        <v>6</v>
      </c>
      <c r="H52" s="128">
        <v>7</v>
      </c>
      <c r="I52" s="128">
        <v>8</v>
      </c>
      <c r="J52" s="128">
        <v>9</v>
      </c>
      <c r="K52" s="128">
        <v>10</v>
      </c>
      <c r="L52" s="128">
        <v>11</v>
      </c>
      <c r="M52" s="128">
        <v>12</v>
      </c>
    </row>
    <row r="53" spans="1:14" ht="15" customHeight="1" x14ac:dyDescent="0.25">
      <c r="A53" s="291" t="s">
        <v>917</v>
      </c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</row>
    <row r="54" spans="1:14" ht="30.75" customHeight="1" x14ac:dyDescent="0.25">
      <c r="A54" s="110">
        <v>1</v>
      </c>
      <c r="B54" s="97" t="s">
        <v>862</v>
      </c>
      <c r="C54" s="111" t="s">
        <v>1128</v>
      </c>
      <c r="D54" s="120">
        <v>735352325</v>
      </c>
      <c r="E54" s="113">
        <v>735352325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30" t="s">
        <v>894</v>
      </c>
    </row>
    <row r="55" spans="1:14" ht="15" customHeight="1" x14ac:dyDescent="0.25">
      <c r="A55" s="110">
        <v>2</v>
      </c>
      <c r="B55" s="97" t="s">
        <v>1170</v>
      </c>
      <c r="C55" s="111" t="s">
        <v>1129</v>
      </c>
      <c r="D55" s="120">
        <v>723308121</v>
      </c>
      <c r="E55" s="113">
        <v>723308121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13">
        <v>0</v>
      </c>
      <c r="M55" s="130" t="s">
        <v>894</v>
      </c>
    </row>
    <row r="56" spans="1:14" ht="15" customHeight="1" x14ac:dyDescent="0.25">
      <c r="A56" s="110">
        <v>3</v>
      </c>
      <c r="B56" s="97" t="s">
        <v>1171</v>
      </c>
      <c r="C56" s="111" t="s">
        <v>1130</v>
      </c>
      <c r="D56" s="120">
        <v>723308121</v>
      </c>
      <c r="E56" s="113">
        <v>723308121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30" t="s">
        <v>894</v>
      </c>
    </row>
    <row r="57" spans="1:14" ht="15" customHeight="1" x14ac:dyDescent="0.25">
      <c r="A57" s="110">
        <v>4</v>
      </c>
      <c r="B57" s="100" t="s">
        <v>1172</v>
      </c>
      <c r="C57" s="114" t="s">
        <v>1131</v>
      </c>
      <c r="D57" s="121">
        <v>605386952</v>
      </c>
      <c r="E57" s="116">
        <v>605386952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7"/>
    </row>
    <row r="58" spans="1:14" ht="15" customHeight="1" x14ac:dyDescent="0.25">
      <c r="A58" s="110">
        <v>5</v>
      </c>
      <c r="B58" s="97" t="s">
        <v>1173</v>
      </c>
      <c r="C58" s="111" t="s">
        <v>1132</v>
      </c>
      <c r="D58" s="120">
        <v>117921169</v>
      </c>
      <c r="E58" s="113">
        <v>117921169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30" t="s">
        <v>894</v>
      </c>
    </row>
    <row r="59" spans="1:14" ht="15" customHeight="1" x14ac:dyDescent="0.25">
      <c r="A59" s="110">
        <v>6</v>
      </c>
      <c r="B59" s="100" t="s">
        <v>1174</v>
      </c>
      <c r="C59" s="114" t="s">
        <v>1175</v>
      </c>
      <c r="D59" s="121">
        <v>116131832</v>
      </c>
      <c r="E59" s="116">
        <v>116131832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7"/>
    </row>
    <row r="60" spans="1:14" ht="15" customHeight="1" x14ac:dyDescent="0.25">
      <c r="A60" s="110">
        <v>7</v>
      </c>
      <c r="B60" s="100" t="s">
        <v>1176</v>
      </c>
      <c r="C60" s="114" t="s">
        <v>754</v>
      </c>
      <c r="D60" s="121">
        <v>1789337</v>
      </c>
      <c r="E60" s="116">
        <v>1789337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0</v>
      </c>
      <c r="M60" s="117"/>
    </row>
    <row r="61" spans="1:14" ht="15" customHeight="1" x14ac:dyDescent="0.25">
      <c r="A61" s="110">
        <v>8</v>
      </c>
      <c r="B61" s="97" t="s">
        <v>1177</v>
      </c>
      <c r="C61" s="111" t="s">
        <v>1135</v>
      </c>
      <c r="D61" s="120">
        <v>12044204</v>
      </c>
      <c r="E61" s="113">
        <v>12044204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30" t="s">
        <v>894</v>
      </c>
    </row>
    <row r="62" spans="1:14" ht="15" customHeight="1" x14ac:dyDescent="0.25">
      <c r="A62" s="110">
        <v>9</v>
      </c>
      <c r="B62" s="100" t="s">
        <v>1178</v>
      </c>
      <c r="C62" s="114" t="s">
        <v>1136</v>
      </c>
      <c r="D62" s="121">
        <v>12044204</v>
      </c>
      <c r="E62" s="116">
        <v>12044204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  <c r="L62" s="116">
        <v>0</v>
      </c>
      <c r="M62" s="117"/>
    </row>
    <row r="63" spans="1:14" ht="15" customHeight="1" x14ac:dyDescent="0.25">
      <c r="A63" s="110">
        <v>10</v>
      </c>
      <c r="B63" s="97" t="s">
        <v>862</v>
      </c>
      <c r="C63" s="111" t="s">
        <v>1138</v>
      </c>
      <c r="D63" s="120">
        <v>271617030</v>
      </c>
      <c r="E63" s="113">
        <v>271617030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30" t="s">
        <v>894</v>
      </c>
    </row>
    <row r="64" spans="1:14" ht="15" customHeight="1" x14ac:dyDescent="0.25">
      <c r="A64" s="110">
        <v>11</v>
      </c>
      <c r="B64" s="97" t="s">
        <v>1179</v>
      </c>
      <c r="C64" s="111" t="s">
        <v>1139</v>
      </c>
      <c r="D64" s="120">
        <v>271617030</v>
      </c>
      <c r="E64" s="113">
        <v>271617030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30" t="s">
        <v>894</v>
      </c>
    </row>
    <row r="65" spans="1:13" ht="15" customHeight="1" x14ac:dyDescent="0.25">
      <c r="A65" s="110">
        <v>12</v>
      </c>
      <c r="B65" s="97" t="s">
        <v>1180</v>
      </c>
      <c r="C65" s="111" t="s">
        <v>1140</v>
      </c>
      <c r="D65" s="120">
        <v>271617030</v>
      </c>
      <c r="E65" s="113">
        <v>271617030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30" t="s">
        <v>894</v>
      </c>
    </row>
    <row r="66" spans="1:13" ht="15" customHeight="1" x14ac:dyDescent="0.25">
      <c r="A66" s="110">
        <v>13</v>
      </c>
      <c r="B66" s="100" t="s">
        <v>1181</v>
      </c>
      <c r="C66" s="114" t="s">
        <v>1141</v>
      </c>
      <c r="D66" s="121">
        <v>271617030</v>
      </c>
      <c r="E66" s="116">
        <v>271617030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7"/>
    </row>
    <row r="67" spans="1:13" ht="15" customHeight="1" x14ac:dyDescent="0.25">
      <c r="A67" s="110">
        <v>14</v>
      </c>
      <c r="B67" s="97" t="s">
        <v>862</v>
      </c>
      <c r="C67" s="111" t="s">
        <v>763</v>
      </c>
      <c r="D67" s="120">
        <v>22165911.260000002</v>
      </c>
      <c r="E67" s="113">
        <v>22165911.260000002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30" t="s">
        <v>894</v>
      </c>
    </row>
    <row r="68" spans="1:13" ht="15" customHeight="1" x14ac:dyDescent="0.25">
      <c r="A68" s="110">
        <v>15</v>
      </c>
      <c r="B68" s="97" t="s">
        <v>895</v>
      </c>
      <c r="C68" s="111" t="s">
        <v>765</v>
      </c>
      <c r="D68" s="120">
        <v>22165911.260000002</v>
      </c>
      <c r="E68" s="113">
        <v>22165911.260000002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30" t="s">
        <v>894</v>
      </c>
    </row>
    <row r="69" spans="1:13" ht="15" customHeight="1" x14ac:dyDescent="0.25">
      <c r="A69" s="110">
        <v>16</v>
      </c>
      <c r="B69" s="97" t="s">
        <v>896</v>
      </c>
      <c r="C69" s="111" t="s">
        <v>766</v>
      </c>
      <c r="D69" s="120">
        <v>20841031.260000002</v>
      </c>
      <c r="E69" s="113">
        <v>20841031.260000002</v>
      </c>
      <c r="F69" s="113">
        <v>0</v>
      </c>
      <c r="G69" s="113">
        <v>0</v>
      </c>
      <c r="H69" s="113">
        <v>0</v>
      </c>
      <c r="I69" s="113">
        <v>0</v>
      </c>
      <c r="J69" s="113">
        <v>0</v>
      </c>
      <c r="K69" s="113">
        <v>0</v>
      </c>
      <c r="L69" s="113">
        <v>0</v>
      </c>
      <c r="M69" s="130" t="s">
        <v>894</v>
      </c>
    </row>
    <row r="70" spans="1:13" ht="15" customHeight="1" x14ac:dyDescent="0.25">
      <c r="A70" s="110">
        <v>17</v>
      </c>
      <c r="B70" s="100" t="s">
        <v>918</v>
      </c>
      <c r="C70" s="114" t="s">
        <v>768</v>
      </c>
      <c r="D70" s="121">
        <v>20841031.260000002</v>
      </c>
      <c r="E70" s="116">
        <v>20841031.260000002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  <c r="L70" s="116">
        <v>0</v>
      </c>
      <c r="M70" s="117"/>
    </row>
    <row r="71" spans="1:13" ht="15" customHeight="1" x14ac:dyDescent="0.25">
      <c r="A71" s="110">
        <v>18</v>
      </c>
      <c r="B71" s="97" t="s">
        <v>906</v>
      </c>
      <c r="C71" s="111" t="s">
        <v>793</v>
      </c>
      <c r="D71" s="120">
        <v>1324880</v>
      </c>
      <c r="E71" s="113">
        <v>1324880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0</v>
      </c>
      <c r="M71" s="130" t="s">
        <v>894</v>
      </c>
    </row>
    <row r="72" spans="1:13" ht="15" customHeight="1" x14ac:dyDescent="0.25">
      <c r="A72" s="110">
        <v>19</v>
      </c>
      <c r="B72" s="97" t="s">
        <v>907</v>
      </c>
      <c r="C72" s="111" t="s">
        <v>795</v>
      </c>
      <c r="D72" s="120">
        <v>1324880</v>
      </c>
      <c r="E72" s="113">
        <v>1324880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30" t="s">
        <v>894</v>
      </c>
    </row>
    <row r="73" spans="1:13" ht="15" customHeight="1" x14ac:dyDescent="0.25">
      <c r="A73" s="110">
        <v>20</v>
      </c>
      <c r="B73" s="100" t="s">
        <v>908</v>
      </c>
      <c r="C73" s="114" t="s">
        <v>796</v>
      </c>
      <c r="D73" s="121">
        <v>1324880</v>
      </c>
      <c r="E73" s="116">
        <v>1324880</v>
      </c>
      <c r="F73" s="116">
        <v>0</v>
      </c>
      <c r="G73" s="116">
        <v>0</v>
      </c>
      <c r="H73" s="116">
        <v>0</v>
      </c>
      <c r="I73" s="116">
        <v>0</v>
      </c>
      <c r="J73" s="116">
        <v>0</v>
      </c>
      <c r="K73" s="116">
        <v>0</v>
      </c>
      <c r="L73" s="116">
        <v>0</v>
      </c>
      <c r="M73" s="117"/>
    </row>
    <row r="74" spans="1:13" ht="15" customHeight="1" x14ac:dyDescent="0.25">
      <c r="A74" s="110">
        <v>21</v>
      </c>
      <c r="B74" s="97" t="s">
        <v>862</v>
      </c>
      <c r="C74" s="111" t="s">
        <v>915</v>
      </c>
      <c r="D74" s="120">
        <v>1029135266.26</v>
      </c>
      <c r="E74" s="113">
        <v>1029135266.26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  <c r="K74" s="113">
        <v>0</v>
      </c>
      <c r="L74" s="113">
        <v>0</v>
      </c>
      <c r="M74" s="130"/>
    </row>
    <row r="75" spans="1:13" ht="15" customHeight="1" x14ac:dyDescent="0.25">
      <c r="A75" s="110">
        <v>22</v>
      </c>
      <c r="B75" s="97" t="s">
        <v>862</v>
      </c>
      <c r="C75" s="111" t="s">
        <v>916</v>
      </c>
      <c r="D75" s="120">
        <v>1029135266.26</v>
      </c>
      <c r="E75" s="113">
        <v>1029135266.26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30"/>
    </row>
    <row r="76" spans="1:13" ht="15" customHeight="1" x14ac:dyDescent="0.25">
      <c r="C76" s="118"/>
    </row>
    <row r="77" spans="1:13" ht="15" customHeight="1" x14ac:dyDescent="0.25">
      <c r="C77" s="118"/>
    </row>
    <row r="78" spans="1:13" ht="15" customHeight="1" x14ac:dyDescent="0.25">
      <c r="C78" s="119"/>
    </row>
    <row r="79" spans="1:13" ht="15" customHeight="1" x14ac:dyDescent="0.25">
      <c r="B79" s="88" t="s">
        <v>919</v>
      </c>
      <c r="E79" s="268" t="s">
        <v>864</v>
      </c>
      <c r="F79" s="268"/>
      <c r="G79" s="268"/>
      <c r="H79" s="268"/>
    </row>
    <row r="80" spans="1:13" ht="15" customHeight="1" x14ac:dyDescent="0.25"/>
  </sheetData>
  <mergeCells count="30">
    <mergeCell ref="M11:M12"/>
    <mergeCell ref="A14:M14"/>
    <mergeCell ref="A50:A51"/>
    <mergeCell ref="B50:B51"/>
    <mergeCell ref="E79:H79"/>
    <mergeCell ref="L50:L51"/>
    <mergeCell ref="M50:M51"/>
    <mergeCell ref="A53:M53"/>
    <mergeCell ref="C50:C51"/>
    <mergeCell ref="D50:D51"/>
    <mergeCell ref="E50:G50"/>
    <mergeCell ref="H50:H51"/>
    <mergeCell ref="I50:K50"/>
    <mergeCell ref="C7:L7"/>
    <mergeCell ref="C8:L8"/>
    <mergeCell ref="C9:L9"/>
    <mergeCell ref="A11:A12"/>
    <mergeCell ref="B11:B12"/>
    <mergeCell ref="C11:C12"/>
    <mergeCell ref="D11:D12"/>
    <mergeCell ref="E11:G11"/>
    <mergeCell ref="H11:H12"/>
    <mergeCell ref="I11:K11"/>
    <mergeCell ref="L11:L12"/>
    <mergeCell ref="E1:M1"/>
    <mergeCell ref="C2:L2"/>
    <mergeCell ref="C3:L3"/>
    <mergeCell ref="C5:L5"/>
    <mergeCell ref="A6:B6"/>
    <mergeCell ref="C6:L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40" t="s">
        <v>44</v>
      </c>
      <c r="B5" s="240"/>
      <c r="C5" s="240"/>
      <c r="D5" s="240"/>
    </row>
    <row r="7" spans="1:4" ht="25.5" x14ac:dyDescent="0.25">
      <c r="A7" s="50" t="s">
        <v>24</v>
      </c>
      <c r="B7" s="50" t="s">
        <v>47</v>
      </c>
      <c r="C7" s="50" t="s">
        <v>45</v>
      </c>
      <c r="D7" s="50" t="s">
        <v>46</v>
      </c>
    </row>
    <row r="8" spans="1:4" x14ac:dyDescent="0.25">
      <c r="A8" s="47">
        <v>1</v>
      </c>
      <c r="B8" s="47"/>
      <c r="C8" s="47"/>
      <c r="D8" s="47"/>
    </row>
    <row r="9" spans="1:4" x14ac:dyDescent="0.25">
      <c r="A9" s="47">
        <f>+A8+1</f>
        <v>2</v>
      </c>
      <c r="B9" s="48"/>
      <c r="C9" s="48"/>
      <c r="D9" s="49"/>
    </row>
    <row r="10" spans="1:4" x14ac:dyDescent="0.25">
      <c r="A10" s="47">
        <f t="shared" ref="A10:A17" si="0">+A9+1</f>
        <v>3</v>
      </c>
      <c r="B10" s="48"/>
      <c r="C10" s="48"/>
      <c r="D10" s="49"/>
    </row>
    <row r="11" spans="1:4" x14ac:dyDescent="0.25">
      <c r="A11" s="47">
        <f t="shared" si="0"/>
        <v>4</v>
      </c>
      <c r="B11" s="48"/>
      <c r="C11" s="48"/>
      <c r="D11" s="49"/>
    </row>
    <row r="12" spans="1:4" x14ac:dyDescent="0.25">
      <c r="A12" s="47">
        <f t="shared" si="0"/>
        <v>5</v>
      </c>
      <c r="B12" s="48"/>
      <c r="C12" s="48"/>
      <c r="D12" s="49"/>
    </row>
    <row r="13" spans="1:4" x14ac:dyDescent="0.25">
      <c r="A13" s="47">
        <f t="shared" si="0"/>
        <v>6</v>
      </c>
      <c r="B13" s="48"/>
      <c r="C13" s="48"/>
      <c r="D13" s="49"/>
    </row>
    <row r="14" spans="1:4" x14ac:dyDescent="0.25">
      <c r="A14" s="47">
        <f t="shared" si="0"/>
        <v>7</v>
      </c>
      <c r="B14" s="48"/>
      <c r="C14" s="48"/>
      <c r="D14" s="49"/>
    </row>
    <row r="15" spans="1:4" x14ac:dyDescent="0.25">
      <c r="A15" s="47">
        <f t="shared" si="0"/>
        <v>8</v>
      </c>
      <c r="B15" s="48"/>
      <c r="C15" s="48"/>
      <c r="D15" s="49"/>
    </row>
    <row r="16" spans="1:4" x14ac:dyDescent="0.25">
      <c r="A16" s="47">
        <f t="shared" si="0"/>
        <v>9</v>
      </c>
      <c r="B16" s="48"/>
      <c r="C16" s="48"/>
      <c r="D16" s="49"/>
    </row>
    <row r="17" spans="1:4" x14ac:dyDescent="0.25">
      <c r="A17" s="47">
        <f t="shared" si="0"/>
        <v>10</v>
      </c>
      <c r="B17" s="48"/>
      <c r="C17" s="48"/>
      <c r="D17" s="49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"/>
  <sheetViews>
    <sheetView view="pageBreakPreview" zoomScale="85" zoomScaleNormal="85" zoomScaleSheetLayoutView="85" workbookViewId="0">
      <pane xSplit="4" ySplit="4" topLeftCell="E5" activePane="bottomRight" state="frozen"/>
      <selection activeCell="F9" sqref="F9"/>
      <selection pane="topRight" activeCell="F9" sqref="F9"/>
      <selection pane="bottomLeft" activeCell="F9" sqref="F9"/>
      <selection pane="bottomRight" activeCell="A3" sqref="A3:J3"/>
    </sheetView>
  </sheetViews>
  <sheetFormatPr defaultColWidth="9.140625" defaultRowHeight="18.75" x14ac:dyDescent="0.25"/>
  <cols>
    <col min="1" max="1" width="8.140625" style="21" customWidth="1"/>
    <col min="2" max="2" width="15.28515625" style="23" customWidth="1"/>
    <col min="3" max="3" width="15.7109375" style="23" customWidth="1"/>
    <col min="4" max="4" width="19.85546875" style="21" customWidth="1"/>
    <col min="5" max="5" width="24.85546875" style="23" customWidth="1"/>
    <col min="6" max="8" width="15.7109375" style="23" customWidth="1"/>
    <col min="9" max="9" width="20.5703125" style="23" customWidth="1"/>
    <col min="10" max="10" width="17.5703125" style="23" customWidth="1"/>
    <col min="11" max="12" width="18.140625" style="23" customWidth="1"/>
    <col min="13" max="13" width="16.7109375" style="21" customWidth="1"/>
    <col min="14" max="16" width="15.7109375" style="21" customWidth="1"/>
    <col min="17" max="20" width="18.7109375" style="21" customWidth="1"/>
    <col min="21" max="26" width="15.7109375" style="21" customWidth="1"/>
    <col min="27" max="16384" width="9.140625" style="21"/>
  </cols>
  <sheetData>
    <row r="1" spans="1:16" ht="93" customHeight="1" x14ac:dyDescent="0.25">
      <c r="G1" s="205" t="s">
        <v>75</v>
      </c>
      <c r="H1" s="205"/>
      <c r="I1" s="205"/>
      <c r="J1" s="205"/>
      <c r="K1" s="207"/>
      <c r="L1" s="207"/>
    </row>
    <row r="2" spans="1:16" x14ac:dyDescent="0.25">
      <c r="K2" s="207"/>
      <c r="L2" s="207"/>
    </row>
    <row r="3" spans="1:16" ht="78.75" customHeight="1" x14ac:dyDescent="0.25">
      <c r="A3" s="213" t="s">
        <v>974</v>
      </c>
      <c r="B3" s="213"/>
      <c r="C3" s="213"/>
      <c r="D3" s="213"/>
      <c r="E3" s="213"/>
      <c r="F3" s="213"/>
      <c r="G3" s="213"/>
      <c r="H3" s="213"/>
      <c r="I3" s="213"/>
      <c r="J3" s="213"/>
      <c r="K3" s="27"/>
      <c r="L3" s="27"/>
      <c r="M3" s="22"/>
      <c r="N3" s="22"/>
      <c r="O3" s="22"/>
      <c r="P3" s="22"/>
    </row>
    <row r="4" spans="1:16" x14ac:dyDescent="0.25">
      <c r="J4" s="24"/>
      <c r="L4" s="21"/>
    </row>
    <row r="5" spans="1:16" ht="39.75" customHeight="1" x14ac:dyDescent="0.25">
      <c r="A5" s="210" t="s">
        <v>13</v>
      </c>
      <c r="B5" s="208" t="s">
        <v>48</v>
      </c>
      <c r="C5" s="208" t="s">
        <v>49</v>
      </c>
      <c r="D5" s="208" t="s">
        <v>50</v>
      </c>
      <c r="E5" s="208" t="s">
        <v>51</v>
      </c>
      <c r="F5" s="212" t="s">
        <v>53</v>
      </c>
      <c r="G5" s="212"/>
      <c r="H5" s="208" t="s">
        <v>60</v>
      </c>
      <c r="I5" s="208" t="s">
        <v>61</v>
      </c>
      <c r="J5" s="208" t="s">
        <v>69</v>
      </c>
      <c r="L5" s="24"/>
    </row>
    <row r="6" spans="1:16" ht="159.75" customHeight="1" x14ac:dyDescent="0.25">
      <c r="A6" s="211"/>
      <c r="B6" s="209"/>
      <c r="C6" s="209"/>
      <c r="D6" s="209"/>
      <c r="E6" s="209"/>
      <c r="F6" s="51" t="s">
        <v>59</v>
      </c>
      <c r="G6" s="51" t="s">
        <v>62</v>
      </c>
      <c r="H6" s="209"/>
      <c r="I6" s="209"/>
      <c r="J6" s="209"/>
      <c r="L6" s="24"/>
    </row>
    <row r="7" spans="1:16" ht="36.75" customHeight="1" x14ac:dyDescent="0.3">
      <c r="A7" s="55">
        <v>1</v>
      </c>
      <c r="B7" s="66" t="s">
        <v>82</v>
      </c>
      <c r="C7" s="53"/>
      <c r="D7" s="54"/>
      <c r="E7" s="53"/>
      <c r="F7" s="53"/>
      <c r="G7" s="53"/>
      <c r="H7" s="53"/>
      <c r="I7" s="53"/>
      <c r="J7" s="53"/>
      <c r="L7" s="24"/>
    </row>
    <row r="8" spans="1:16" ht="36.75" customHeight="1" x14ac:dyDescent="0.3">
      <c r="A8" s="55">
        <v>2</v>
      </c>
      <c r="B8" s="53"/>
      <c r="C8" s="53"/>
      <c r="D8" s="53"/>
      <c r="E8" s="53"/>
      <c r="F8" s="53"/>
      <c r="G8" s="53"/>
      <c r="H8" s="53"/>
      <c r="I8" s="53"/>
      <c r="J8" s="53"/>
      <c r="L8" s="24"/>
    </row>
    <row r="9" spans="1:16" ht="36.75" customHeight="1" x14ac:dyDescent="0.3">
      <c r="A9" s="55">
        <v>3</v>
      </c>
      <c r="B9" s="53"/>
      <c r="C9" s="53"/>
      <c r="D9" s="53"/>
      <c r="E9" s="53"/>
      <c r="F9" s="53"/>
      <c r="G9" s="53"/>
      <c r="H9" s="53"/>
      <c r="I9" s="53"/>
      <c r="J9" s="53"/>
      <c r="L9" s="24"/>
    </row>
    <row r="10" spans="1:16" ht="36.75" customHeight="1" x14ac:dyDescent="0.3">
      <c r="A10" s="55">
        <v>4</v>
      </c>
      <c r="B10" s="53"/>
      <c r="C10" s="53"/>
      <c r="D10" s="54"/>
      <c r="E10" s="53"/>
      <c r="F10" s="53"/>
      <c r="G10" s="53"/>
      <c r="H10" s="53"/>
      <c r="I10" s="53"/>
      <c r="J10" s="53"/>
      <c r="L10" s="24"/>
    </row>
    <row r="11" spans="1:16" x14ac:dyDescent="0.25">
      <c r="L11" s="24"/>
    </row>
    <row r="12" spans="1:16" ht="4.5" customHeight="1" x14ac:dyDescent="0.25">
      <c r="L12" s="24"/>
    </row>
    <row r="13" spans="1:16" ht="66.75" customHeight="1" x14ac:dyDescent="0.25">
      <c r="A13" s="206" t="s">
        <v>70</v>
      </c>
      <c r="B13" s="206"/>
      <c r="C13" s="206"/>
      <c r="D13" s="206"/>
      <c r="E13" s="206"/>
      <c r="F13" s="206"/>
      <c r="G13" s="206"/>
      <c r="H13" s="206"/>
      <c r="I13" s="206"/>
      <c r="J13" s="206"/>
      <c r="K13" s="41"/>
      <c r="L13" s="41"/>
    </row>
  </sheetData>
  <mergeCells count="14">
    <mergeCell ref="G1:J1"/>
    <mergeCell ref="A13:J13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pageSetUpPr fitToPage="1"/>
  </sheetPr>
  <dimension ref="A1:F34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E16" sqref="E16"/>
    </sheetView>
  </sheetViews>
  <sheetFormatPr defaultColWidth="9.140625" defaultRowHeight="15.75" x14ac:dyDescent="0.25"/>
  <cols>
    <col min="1" max="1" width="8.7109375" style="1" customWidth="1"/>
    <col min="2" max="2" width="13.140625" style="4" customWidth="1"/>
    <col min="3" max="3" width="47.42578125" style="4" customWidth="1"/>
    <col min="4" max="5" width="24.140625" style="4" customWidth="1"/>
    <col min="6" max="6" width="34.85546875" style="1" customWidth="1"/>
    <col min="7" max="16384" width="9.140625" style="2"/>
  </cols>
  <sheetData>
    <row r="1" spans="1:6" ht="89.25" customHeight="1" x14ac:dyDescent="0.25">
      <c r="E1" s="219" t="s">
        <v>73</v>
      </c>
      <c r="F1" s="219"/>
    </row>
    <row r="2" spans="1:6" x14ac:dyDescent="0.25">
      <c r="A2" s="4"/>
      <c r="F2" s="56"/>
    </row>
    <row r="3" spans="1:6" ht="60.75" customHeight="1" x14ac:dyDescent="0.25">
      <c r="A3" s="222" t="s">
        <v>973</v>
      </c>
      <c r="B3" s="222"/>
      <c r="C3" s="222"/>
      <c r="D3" s="222"/>
      <c r="E3" s="222"/>
      <c r="F3" s="222"/>
    </row>
    <row r="4" spans="1:6" ht="17.45" customHeight="1" x14ac:dyDescent="0.25">
      <c r="F4" s="11"/>
    </row>
    <row r="5" spans="1:6" ht="29.25" customHeight="1" x14ac:dyDescent="0.25">
      <c r="A5" s="220" t="s">
        <v>13</v>
      </c>
      <c r="B5" s="220" t="s">
        <v>14</v>
      </c>
      <c r="C5" s="220" t="s">
        <v>54</v>
      </c>
      <c r="D5" s="216" t="s">
        <v>15</v>
      </c>
      <c r="E5" s="216"/>
      <c r="F5" s="220" t="s">
        <v>41</v>
      </c>
    </row>
    <row r="6" spans="1:6" ht="35.25" customHeight="1" x14ac:dyDescent="0.25">
      <c r="A6" s="221"/>
      <c r="B6" s="221"/>
      <c r="C6" s="221"/>
      <c r="D6" s="16" t="s">
        <v>16</v>
      </c>
      <c r="E6" s="16" t="s">
        <v>17</v>
      </c>
      <c r="F6" s="221"/>
    </row>
    <row r="7" spans="1:6" ht="20.25" customHeight="1" x14ac:dyDescent="0.25">
      <c r="A7" s="214">
        <v>1</v>
      </c>
      <c r="B7" s="71" t="s">
        <v>18</v>
      </c>
      <c r="C7" s="59" t="s">
        <v>56</v>
      </c>
      <c r="D7" s="17">
        <v>0</v>
      </c>
      <c r="E7" s="17">
        <v>0</v>
      </c>
      <c r="F7" s="17">
        <v>0</v>
      </c>
    </row>
    <row r="8" spans="1:6" ht="30" x14ac:dyDescent="0.25">
      <c r="A8" s="215"/>
      <c r="B8" s="72" t="s">
        <v>18</v>
      </c>
      <c r="C8" s="60" t="s">
        <v>57</v>
      </c>
      <c r="D8" s="46">
        <f>+SUMIFS('5-илова'!O:O,'5-илова'!D:D,F:F,'5-илова'!B:B,B:B)</f>
        <v>16</v>
      </c>
      <c r="E8" s="46">
        <f>+SUMIFS('5-илова'!Q:Q,'5-илова'!D:D,F:F,'5-илова'!B:B,B:B)</f>
        <v>11135480</v>
      </c>
      <c r="F8" s="46" t="s">
        <v>86</v>
      </c>
    </row>
    <row r="9" spans="1:6" ht="30" x14ac:dyDescent="0.25">
      <c r="A9" s="215"/>
      <c r="B9" s="72" t="s">
        <v>18</v>
      </c>
      <c r="C9" s="60" t="s">
        <v>57</v>
      </c>
      <c r="D9" s="18">
        <f>+SUMIFS('5-илова'!O:O,'5-илова'!D:D,F:F,'5-илова'!B:B,B:B)</f>
        <v>2</v>
      </c>
      <c r="E9" s="46">
        <f>+SUMIFS('5-илова'!Q:Q,'5-илова'!D:D,F:F,'5-илова'!B:B,B:B)</f>
        <v>8000000</v>
      </c>
      <c r="F9" s="18" t="s">
        <v>96</v>
      </c>
    </row>
    <row r="10" spans="1:6" ht="20.25" customHeight="1" x14ac:dyDescent="0.25">
      <c r="A10" s="215"/>
      <c r="B10" s="72" t="s">
        <v>18</v>
      </c>
      <c r="C10" s="60" t="s">
        <v>58</v>
      </c>
      <c r="D10" s="46">
        <f>+SUMIFS('5-илова'!P:P,'5-илова'!D:D,F:F,'5-илова'!B:B,#REF!)</f>
        <v>0</v>
      </c>
      <c r="E10" s="46">
        <f>+SUMIFS('5-илова'!Q:Q,'5-илова'!D:D,F:F,'5-илова'!B:B,#REF!)</f>
        <v>0</v>
      </c>
      <c r="F10" s="46">
        <v>0</v>
      </c>
    </row>
    <row r="11" spans="1:6" ht="20.25" customHeight="1" x14ac:dyDescent="0.25">
      <c r="A11" s="215"/>
      <c r="B11" s="72" t="s">
        <v>18</v>
      </c>
      <c r="C11" s="60" t="s">
        <v>55</v>
      </c>
      <c r="D11" s="18">
        <f>+SUMIFS('5-илова'!R:R,'5-илова'!D:D,F:F,'5-илова'!B:B,B:B)</f>
        <v>19</v>
      </c>
      <c r="E11" s="18">
        <f>+SUMIFS('5-илова'!T:T,'5-илова'!D:D,F:F,'5-илова'!B:B,B:B)</f>
        <v>1580745709.5500002</v>
      </c>
      <c r="F11" s="18" t="s">
        <v>86</v>
      </c>
    </row>
    <row r="12" spans="1:6" ht="20.25" customHeight="1" x14ac:dyDescent="0.25">
      <c r="A12" s="215"/>
      <c r="B12" s="72" t="s">
        <v>18</v>
      </c>
      <c r="C12" s="60" t="s">
        <v>55</v>
      </c>
      <c r="D12" s="46">
        <f>+SUMIFS('5-илова'!R:R,'5-илова'!D:D,F:F,'5-илова'!B:B,B:B)</f>
        <v>2</v>
      </c>
      <c r="E12" s="164">
        <f>+SUMIFS('5-илова'!T:T,'5-илова'!D:D,F:F,'5-илова'!B:B,B:B)</f>
        <v>80991227</v>
      </c>
      <c r="F12" s="46" t="s">
        <v>96</v>
      </c>
    </row>
    <row r="13" spans="1:6" ht="20.25" customHeight="1" x14ac:dyDescent="0.25">
      <c r="A13" s="214">
        <f>+A7+1</f>
        <v>2</v>
      </c>
      <c r="B13" s="71" t="s">
        <v>19</v>
      </c>
      <c r="C13" s="59" t="s">
        <v>56</v>
      </c>
      <c r="D13" s="17">
        <v>0</v>
      </c>
      <c r="E13" s="164">
        <f>+SUMIFS('5-илова'!T:T,'5-илова'!D:D,F:F,'5-илова'!B:B,B:B)</f>
        <v>14790500</v>
      </c>
      <c r="F13" s="45" t="s">
        <v>86</v>
      </c>
    </row>
    <row r="14" spans="1:6" ht="30" x14ac:dyDescent="0.25">
      <c r="A14" s="215"/>
      <c r="B14" s="72" t="s">
        <v>19</v>
      </c>
      <c r="C14" s="60" t="s">
        <v>57</v>
      </c>
      <c r="D14" s="46">
        <f>+SUMIFS('5-илова'!O:O,'5-илова'!D:D,F:F,'5-илова'!B:B,B:B)</f>
        <v>13</v>
      </c>
      <c r="E14" s="164">
        <f>+SUMIFS('5-илова'!T:T,'5-илова'!D:D,F:F,'5-илова'!B:B,B:B)</f>
        <v>14790500</v>
      </c>
      <c r="F14" s="46" t="s">
        <v>86</v>
      </c>
    </row>
    <row r="15" spans="1:6" ht="30" x14ac:dyDescent="0.25">
      <c r="A15" s="215"/>
      <c r="B15" s="72" t="s">
        <v>19</v>
      </c>
      <c r="C15" s="60" t="s">
        <v>57</v>
      </c>
      <c r="D15" s="46">
        <f>+SUMIFS('5-илова'!O:O,'5-илова'!D:D,F:F,'5-илова'!B:B,B:B)</f>
        <v>0</v>
      </c>
      <c r="E15" s="164">
        <f>+SUMIFS('5-илова'!T:T,'5-илова'!D:D,F:F,'5-илова'!B:B,B:B)</f>
        <v>0</v>
      </c>
      <c r="F15" s="18" t="s">
        <v>96</v>
      </c>
    </row>
    <row r="16" spans="1:6" ht="20.25" customHeight="1" x14ac:dyDescent="0.25">
      <c r="A16" s="215"/>
      <c r="B16" s="72" t="s">
        <v>19</v>
      </c>
      <c r="C16" s="62" t="s">
        <v>58</v>
      </c>
      <c r="D16" s="46">
        <f>+SUMIFS('5-илова'!P:P,'5-илова'!D:D,F:F,'5-илова'!B:B,#REF!)</f>
        <v>0</v>
      </c>
      <c r="E16" s="164">
        <f>+SUMIFS('5-илова'!T:T,'5-илова'!D:D,F:F,'5-илова'!B:B,B:B)</f>
        <v>0</v>
      </c>
      <c r="F16" s="58">
        <v>0</v>
      </c>
    </row>
    <row r="17" spans="1:6" s="3" customFormat="1" ht="20.25" customHeight="1" x14ac:dyDescent="0.25">
      <c r="A17" s="215"/>
      <c r="B17" s="72" t="s">
        <v>19</v>
      </c>
      <c r="C17" s="60" t="s">
        <v>55</v>
      </c>
      <c r="D17" s="46">
        <f>+SUMIFS('5-илова'!R:R,'5-илова'!D:D,F:F,'5-илова'!B:B,B:B)</f>
        <v>4</v>
      </c>
      <c r="E17" s="164">
        <f>+SUMIFS('5-илова'!T:T,'5-илова'!D:D,F:F,'5-илова'!B:B,B:B)</f>
        <v>14790500</v>
      </c>
      <c r="F17" s="46" t="s">
        <v>86</v>
      </c>
    </row>
    <row r="18" spans="1:6" s="3" customFormat="1" ht="20.25" customHeight="1" x14ac:dyDescent="0.25">
      <c r="A18" s="215"/>
      <c r="B18" s="72" t="s">
        <v>19</v>
      </c>
      <c r="C18" s="61" t="s">
        <v>55</v>
      </c>
      <c r="D18" s="46">
        <f>+SUMIFS('5-илова'!R:R,'5-илова'!D:D,F:F,'5-илова'!B:B,B:B)</f>
        <v>0</v>
      </c>
      <c r="E18" s="164">
        <f>+SUMIFS('5-илова'!T:T,'5-илова'!D:D,F:F,'5-илова'!B:B,B:B)</f>
        <v>0</v>
      </c>
      <c r="F18" s="19" t="s">
        <v>96</v>
      </c>
    </row>
    <row r="19" spans="1:6" ht="20.25" customHeight="1" x14ac:dyDescent="0.25">
      <c r="A19" s="214">
        <v>3</v>
      </c>
      <c r="B19" s="71" t="s">
        <v>20</v>
      </c>
      <c r="C19" s="59" t="s">
        <v>56</v>
      </c>
      <c r="D19" s="45">
        <v>0</v>
      </c>
      <c r="E19" s="164">
        <f>+SUMIFS('5-илова'!T:T,'5-илова'!D:D,F:F,'5-илова'!B:B,B:B)</f>
        <v>0</v>
      </c>
      <c r="F19" s="45">
        <v>0</v>
      </c>
    </row>
    <row r="20" spans="1:6" ht="30" x14ac:dyDescent="0.25">
      <c r="A20" s="215"/>
      <c r="B20" s="72" t="s">
        <v>20</v>
      </c>
      <c r="C20" s="60" t="s">
        <v>57</v>
      </c>
      <c r="D20" s="46">
        <f>+SUMIFS('5-илова'!O:O,'5-илова'!D:D,F:F,'5-илова'!B:B,B:B)</f>
        <v>0</v>
      </c>
      <c r="E20" s="164">
        <f>+SUMIFS('5-илова'!T:T,'5-илова'!D:D,F:F,'5-илова'!B:B,B:B)</f>
        <v>0</v>
      </c>
      <c r="F20" s="46" t="s">
        <v>86</v>
      </c>
    </row>
    <row r="21" spans="1:6" ht="30" x14ac:dyDescent="0.25">
      <c r="A21" s="215"/>
      <c r="B21" s="72" t="s">
        <v>20</v>
      </c>
      <c r="C21" s="60" t="s">
        <v>57</v>
      </c>
      <c r="D21" s="46">
        <f>+SUMIFS('5-илова'!O:O,'5-илова'!D:D,F:F,'5-илова'!B:B,B:B)</f>
        <v>0</v>
      </c>
      <c r="E21" s="164">
        <f>+SUMIFS('5-илова'!T:T,'5-илова'!D:D,F:F,'5-илова'!B:B,B:B)</f>
        <v>0</v>
      </c>
      <c r="F21" s="46" t="s">
        <v>96</v>
      </c>
    </row>
    <row r="22" spans="1:6" ht="20.25" customHeight="1" x14ac:dyDescent="0.25">
      <c r="A22" s="215"/>
      <c r="B22" s="72" t="s">
        <v>20</v>
      </c>
      <c r="C22" s="60" t="s">
        <v>58</v>
      </c>
      <c r="D22" s="46">
        <f>+SUMIFS('5-илова'!P:P,'5-илова'!D:D,F:F,'5-илова'!B:B,#REF!)</f>
        <v>0</v>
      </c>
      <c r="E22" s="164">
        <f>+SUMIFS('5-илова'!T:T,'5-илова'!D:D,F:F,'5-илова'!B:B,B:B)</f>
        <v>0</v>
      </c>
      <c r="F22" s="46">
        <v>0</v>
      </c>
    </row>
    <row r="23" spans="1:6" ht="20.25" customHeight="1" x14ac:dyDescent="0.25">
      <c r="A23" s="215"/>
      <c r="B23" s="72" t="s">
        <v>20</v>
      </c>
      <c r="C23" s="60" t="s">
        <v>55</v>
      </c>
      <c r="D23" s="46">
        <f>+SUMIFS('5-илова'!R:R,'5-илова'!D:D,F:F,'5-илова'!B:B,B:B)</f>
        <v>0</v>
      </c>
      <c r="E23" s="164">
        <f>+SUMIFS('5-илова'!T:T,'5-илова'!D:D,F:F,'5-илова'!B:B,B:B)</f>
        <v>0</v>
      </c>
      <c r="F23" s="46" t="s">
        <v>86</v>
      </c>
    </row>
    <row r="24" spans="1:6" ht="20.25" customHeight="1" x14ac:dyDescent="0.25">
      <c r="A24" s="218"/>
      <c r="B24" s="73" t="s">
        <v>20</v>
      </c>
      <c r="C24" s="61" t="s">
        <v>55</v>
      </c>
      <c r="D24" s="46">
        <f>+SUMIFS('5-илова'!R:R,'5-илова'!D:D,F:F,'5-илова'!B:B,B:B)</f>
        <v>0</v>
      </c>
      <c r="E24" s="164">
        <f>+SUMIFS('5-илова'!T:T,'5-илова'!D:D,F:F,'5-илова'!B:B,B:B)</f>
        <v>0</v>
      </c>
      <c r="F24" s="19" t="s">
        <v>96</v>
      </c>
    </row>
    <row r="25" spans="1:6" ht="20.25" customHeight="1" x14ac:dyDescent="0.25">
      <c r="A25" s="214">
        <v>4</v>
      </c>
      <c r="B25" s="71" t="s">
        <v>42</v>
      </c>
      <c r="C25" s="59" t="s">
        <v>56</v>
      </c>
      <c r="D25" s="45">
        <v>0</v>
      </c>
      <c r="E25" s="164">
        <f>+SUMIFS('5-илова'!T:T,'5-илова'!D:D,F:F,'5-илова'!B:B,B:B)</f>
        <v>0</v>
      </c>
      <c r="F25" s="45">
        <v>0</v>
      </c>
    </row>
    <row r="26" spans="1:6" ht="30" x14ac:dyDescent="0.25">
      <c r="A26" s="215"/>
      <c r="B26" s="72" t="s">
        <v>42</v>
      </c>
      <c r="C26" s="60" t="s">
        <v>57</v>
      </c>
      <c r="D26" s="46">
        <f>+SUMIFS('5-илова'!O:O,'5-илова'!D:D,F:F,'5-илова'!B:B,B:B)</f>
        <v>0</v>
      </c>
      <c r="E26" s="164">
        <f>+SUMIFS('5-илова'!T:T,'5-илова'!D:D,F:F,'5-илова'!B:B,B:B)</f>
        <v>0</v>
      </c>
      <c r="F26" s="46" t="s">
        <v>86</v>
      </c>
    </row>
    <row r="27" spans="1:6" ht="30" x14ac:dyDescent="0.25">
      <c r="A27" s="215"/>
      <c r="B27" s="72" t="s">
        <v>42</v>
      </c>
      <c r="C27" s="60" t="s">
        <v>57</v>
      </c>
      <c r="D27" s="46">
        <f>+SUMIFS('5-илова'!O:O,'5-илова'!D:D,F:F,'5-илова'!B:B,B:B)</f>
        <v>0</v>
      </c>
      <c r="E27" s="164">
        <f>+SUMIFS('5-илова'!T:T,'5-илова'!D:D,F:F,'5-илова'!B:B,B:B)</f>
        <v>0</v>
      </c>
      <c r="F27" s="46" t="s">
        <v>96</v>
      </c>
    </row>
    <row r="28" spans="1:6" ht="20.25" customHeight="1" x14ac:dyDescent="0.25">
      <c r="A28" s="215"/>
      <c r="B28" s="72" t="s">
        <v>42</v>
      </c>
      <c r="C28" s="60" t="s">
        <v>58</v>
      </c>
      <c r="D28" s="46">
        <f>+SUMIFS('5-илова'!P:P,'5-илова'!D:D,F:F,'5-илова'!B:B,#REF!)</f>
        <v>0</v>
      </c>
      <c r="E28" s="164">
        <f>+SUMIFS('5-илова'!T:T,'5-илова'!D:D,F:F,'5-илова'!B:B,B:B)</f>
        <v>0</v>
      </c>
      <c r="F28" s="46">
        <v>0</v>
      </c>
    </row>
    <row r="29" spans="1:6" ht="20.25" customHeight="1" x14ac:dyDescent="0.25">
      <c r="A29" s="215"/>
      <c r="B29" s="72" t="s">
        <v>42</v>
      </c>
      <c r="C29" s="60" t="s">
        <v>55</v>
      </c>
      <c r="D29" s="46">
        <f>+SUMIFS('5-илова'!R:R,'5-илова'!D:D,F:F,'5-илова'!B:B,B:B)</f>
        <v>0</v>
      </c>
      <c r="E29" s="164">
        <f>+SUMIFS('5-илова'!T:T,'5-илова'!D:D,F:F,'5-илова'!B:B,B:B)</f>
        <v>0</v>
      </c>
      <c r="F29" s="46" t="s">
        <v>86</v>
      </c>
    </row>
    <row r="30" spans="1:6" ht="20.25" customHeight="1" x14ac:dyDescent="0.25">
      <c r="A30" s="218"/>
      <c r="B30" s="73" t="s">
        <v>42</v>
      </c>
      <c r="C30" s="61" t="s">
        <v>55</v>
      </c>
      <c r="D30" s="19">
        <f>+SUMIFS('5-илова'!R:R,'5-илова'!D:D,F:F,'5-илова'!B:B,B:B)</f>
        <v>0</v>
      </c>
      <c r="E30" s="164">
        <f>+SUMIFS('5-илова'!T:T,'5-илова'!D:D,F:F,'5-илова'!B:B,B:B)</f>
        <v>0</v>
      </c>
      <c r="F30" s="19" t="s">
        <v>96</v>
      </c>
    </row>
    <row r="31" spans="1:6" x14ac:dyDescent="0.25">
      <c r="D31" s="74"/>
      <c r="E31" s="74"/>
    </row>
    <row r="32" spans="1:6" ht="18.75" customHeight="1" x14ac:dyDescent="0.25">
      <c r="A32" s="217" t="s">
        <v>70</v>
      </c>
      <c r="B32" s="217"/>
      <c r="C32" s="217"/>
      <c r="D32" s="217"/>
      <c r="E32" s="217"/>
      <c r="F32" s="217"/>
    </row>
    <row r="33" spans="1:6" x14ac:dyDescent="0.25">
      <c r="A33" s="217"/>
      <c r="B33" s="217"/>
      <c r="C33" s="217"/>
      <c r="D33" s="217"/>
      <c r="E33" s="217"/>
      <c r="F33" s="217"/>
    </row>
    <row r="34" spans="1:6" ht="31.5" customHeight="1" x14ac:dyDescent="0.25">
      <c r="A34" s="217"/>
      <c r="B34" s="217"/>
      <c r="C34" s="217"/>
      <c r="D34" s="217"/>
      <c r="E34" s="217"/>
      <c r="F34" s="217"/>
    </row>
  </sheetData>
  <mergeCells count="12">
    <mergeCell ref="E1:F1"/>
    <mergeCell ref="F5:F6"/>
    <mergeCell ref="A3:F3"/>
    <mergeCell ref="A5:A6"/>
    <mergeCell ref="B5:B6"/>
    <mergeCell ref="C5:C6"/>
    <mergeCell ref="A13:A18"/>
    <mergeCell ref="D5:E5"/>
    <mergeCell ref="A7:A12"/>
    <mergeCell ref="A32:F34"/>
    <mergeCell ref="A19:A24"/>
    <mergeCell ref="A25:A30"/>
  </mergeCells>
  <printOptions horizontalCentered="1"/>
  <pageMargins left="0.19685039370078741" right="0.19685039370078741" top="0.19685039370078741" bottom="0.19685039370078741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1:O69"/>
  <sheetViews>
    <sheetView zoomScale="85" zoomScaleNormal="85" zoomScaleSheetLayoutView="85" workbookViewId="0">
      <selection activeCell="A3" sqref="A3"/>
    </sheetView>
  </sheetViews>
  <sheetFormatPr defaultColWidth="9.140625" defaultRowHeight="18.75" x14ac:dyDescent="0.25"/>
  <cols>
    <col min="1" max="1" width="9.7109375" style="25" bestFit="1" customWidth="1"/>
    <col min="2" max="2" width="10.7109375" style="28" customWidth="1"/>
    <col min="3" max="3" width="15.28515625" style="25" customWidth="1"/>
    <col min="4" max="5" width="19.85546875" style="28" customWidth="1"/>
    <col min="6" max="6" width="16.5703125" style="28" customWidth="1"/>
    <col min="7" max="7" width="31.85546875" style="28" customWidth="1"/>
    <col min="8" max="8" width="12.28515625" style="28" customWidth="1"/>
    <col min="9" max="9" width="17.85546875" style="28" customWidth="1"/>
    <col min="10" max="10" width="15.7109375" style="28" customWidth="1"/>
    <col min="11" max="12" width="18.140625" style="28" customWidth="1"/>
    <col min="13" max="13" width="16.7109375" style="25" customWidth="1"/>
    <col min="14" max="15" width="15.7109375" style="25" customWidth="1"/>
    <col min="16" max="19" width="18.7109375" style="25" customWidth="1"/>
    <col min="20" max="25" width="15.7109375" style="25" customWidth="1"/>
    <col min="26" max="16384" width="9.140625" style="25"/>
  </cols>
  <sheetData>
    <row r="1" spans="1:15" ht="107.25" customHeight="1" x14ac:dyDescent="0.25">
      <c r="I1" s="223" t="s">
        <v>76</v>
      </c>
      <c r="J1" s="223"/>
      <c r="K1" s="223"/>
      <c r="L1" s="223"/>
    </row>
    <row r="2" spans="1:15" ht="77.25" customHeight="1" x14ac:dyDescent="0.25">
      <c r="A2" s="213" t="s">
        <v>976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7"/>
      <c r="N2" s="27"/>
      <c r="O2" s="27"/>
    </row>
    <row r="3" spans="1:15" x14ac:dyDescent="0.25">
      <c r="L3" s="24"/>
    </row>
    <row r="4" spans="1:15" ht="33.75" customHeight="1" x14ac:dyDescent="0.25">
      <c r="A4" s="225" t="s">
        <v>13</v>
      </c>
      <c r="B4" s="225" t="s">
        <v>14</v>
      </c>
      <c r="C4" s="225" t="s">
        <v>7</v>
      </c>
      <c r="D4" s="225" t="s">
        <v>43</v>
      </c>
      <c r="E4" s="225" t="s">
        <v>11</v>
      </c>
      <c r="F4" s="225" t="s">
        <v>12</v>
      </c>
      <c r="G4" s="227" t="s">
        <v>53</v>
      </c>
      <c r="H4" s="227"/>
      <c r="I4" s="225" t="s">
        <v>8</v>
      </c>
      <c r="J4" s="225" t="s">
        <v>9</v>
      </c>
      <c r="K4" s="225" t="s">
        <v>10</v>
      </c>
      <c r="L4" s="225" t="s">
        <v>63</v>
      </c>
    </row>
    <row r="5" spans="1:15" ht="99.95" customHeight="1" x14ac:dyDescent="0.25">
      <c r="A5" s="226"/>
      <c r="B5" s="226"/>
      <c r="C5" s="226"/>
      <c r="D5" s="226"/>
      <c r="E5" s="226"/>
      <c r="F5" s="226"/>
      <c r="G5" s="64" t="s">
        <v>59</v>
      </c>
      <c r="H5" s="64" t="s">
        <v>62</v>
      </c>
      <c r="I5" s="226"/>
      <c r="J5" s="226"/>
      <c r="K5" s="226"/>
      <c r="L5" s="226"/>
    </row>
    <row r="6" spans="1:15" s="69" customFormat="1" ht="15" x14ac:dyDescent="0.25">
      <c r="A6" s="67">
        <v>1</v>
      </c>
      <c r="B6" s="67">
        <v>0</v>
      </c>
      <c r="C6" s="68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</row>
    <row r="7" spans="1:15" s="69" customFormat="1" ht="15" x14ac:dyDescent="0.25">
      <c r="A7" s="67">
        <f t="shared" ref="A7:A11" si="0">+A6+1</f>
        <v>2</v>
      </c>
      <c r="B7" s="67">
        <v>0</v>
      </c>
      <c r="C7" s="68">
        <v>0</v>
      </c>
      <c r="D7" s="67">
        <v>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</row>
    <row r="8" spans="1:15" s="69" customFormat="1" ht="15" x14ac:dyDescent="0.25">
      <c r="A8" s="67">
        <f t="shared" si="0"/>
        <v>3</v>
      </c>
      <c r="B8" s="67">
        <v>0</v>
      </c>
      <c r="C8" s="68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1:15" s="69" customFormat="1" ht="15" x14ac:dyDescent="0.25">
      <c r="A9" s="67">
        <f t="shared" si="0"/>
        <v>4</v>
      </c>
      <c r="B9" s="67">
        <v>0</v>
      </c>
      <c r="C9" s="68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</row>
    <row r="10" spans="1:15" s="69" customFormat="1" ht="15" x14ac:dyDescent="0.25">
      <c r="A10" s="67">
        <f t="shared" si="0"/>
        <v>5</v>
      </c>
      <c r="B10" s="67">
        <v>0</v>
      </c>
      <c r="C10" s="68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</row>
    <row r="11" spans="1:15" s="69" customFormat="1" ht="15" x14ac:dyDescent="0.25">
      <c r="A11" s="67">
        <f t="shared" si="0"/>
        <v>6</v>
      </c>
      <c r="B11" s="67">
        <v>0</v>
      </c>
      <c r="C11" s="68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</row>
    <row r="12" spans="1:15" ht="14.25" customHeight="1" x14ac:dyDescent="0.25"/>
    <row r="13" spans="1:15" ht="54" customHeight="1" x14ac:dyDescent="0.25">
      <c r="A13" s="224" t="s">
        <v>70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</row>
    <row r="52" spans="3:13" x14ac:dyDescent="0.25">
      <c r="L52" s="28" t="e">
        <f t="shared" ref="L52:L57" si="1">+M52/K52</f>
        <v>#DIV/0!</v>
      </c>
    </row>
    <row r="53" spans="3:13" ht="37.5" x14ac:dyDescent="0.25">
      <c r="C53" s="25" t="s">
        <v>135</v>
      </c>
      <c r="J53" s="28" t="s">
        <v>136</v>
      </c>
      <c r="K53" s="28">
        <v>100</v>
      </c>
      <c r="L53" s="75">
        <f t="shared" si="1"/>
        <v>10444</v>
      </c>
      <c r="M53" s="25">
        <v>1044400</v>
      </c>
    </row>
    <row r="54" spans="3:13" ht="93.75" x14ac:dyDescent="0.25">
      <c r="C54" s="25" t="s">
        <v>137</v>
      </c>
      <c r="E54" s="75" t="s">
        <v>143</v>
      </c>
      <c r="J54" s="28" t="s">
        <v>89</v>
      </c>
      <c r="K54" s="76">
        <v>1</v>
      </c>
      <c r="L54" s="75">
        <f t="shared" si="1"/>
        <v>2195500</v>
      </c>
      <c r="M54" s="25">
        <v>2195500</v>
      </c>
    </row>
    <row r="55" spans="3:13" ht="56.25" x14ac:dyDescent="0.25">
      <c r="C55" s="25" t="s">
        <v>138</v>
      </c>
      <c r="J55" s="28" t="s">
        <v>132</v>
      </c>
      <c r="K55" s="28">
        <v>10</v>
      </c>
      <c r="L55" s="75">
        <f t="shared" si="1"/>
        <v>75000</v>
      </c>
      <c r="M55" s="25">
        <v>750000</v>
      </c>
    </row>
    <row r="56" spans="3:13" ht="56.25" x14ac:dyDescent="0.25">
      <c r="C56" s="25" t="s">
        <v>139</v>
      </c>
      <c r="E56" s="25"/>
      <c r="J56" s="75" t="s">
        <v>89</v>
      </c>
      <c r="K56" s="76">
        <v>9</v>
      </c>
      <c r="L56" s="75">
        <f t="shared" si="1"/>
        <v>198350393.33333334</v>
      </c>
      <c r="M56" s="25">
        <v>1785153540</v>
      </c>
    </row>
    <row r="57" spans="3:13" ht="75" x14ac:dyDescent="0.25">
      <c r="C57" s="25" t="s">
        <v>140</v>
      </c>
      <c r="E57" s="75" t="s">
        <v>142</v>
      </c>
      <c r="J57" s="28" t="s">
        <v>141</v>
      </c>
      <c r="K57" s="28">
        <v>18670</v>
      </c>
      <c r="L57" s="75">
        <f t="shared" si="1"/>
        <v>1000</v>
      </c>
      <c r="M57" s="25">
        <v>18670000</v>
      </c>
    </row>
    <row r="58" spans="3:13" ht="75" x14ac:dyDescent="0.25">
      <c r="C58" s="25" t="s">
        <v>140</v>
      </c>
      <c r="E58" s="75" t="s">
        <v>142</v>
      </c>
      <c r="J58" s="75" t="s">
        <v>141</v>
      </c>
      <c r="K58" s="28">
        <f>+M58/L58</f>
        <v>149170</v>
      </c>
      <c r="L58" s="75">
        <v>1000</v>
      </c>
      <c r="M58" s="25">
        <v>149170000</v>
      </c>
    </row>
    <row r="59" spans="3:13" ht="75" x14ac:dyDescent="0.25">
      <c r="C59" s="25" t="s">
        <v>144</v>
      </c>
      <c r="J59" s="28" t="s">
        <v>93</v>
      </c>
      <c r="K59" s="76">
        <v>100</v>
      </c>
      <c r="L59" s="75">
        <f t="shared" ref="L59:L68" si="2">+M59/K59</f>
        <v>17000</v>
      </c>
      <c r="M59" s="25">
        <v>1700000</v>
      </c>
    </row>
    <row r="60" spans="3:13" ht="75" x14ac:dyDescent="0.25">
      <c r="C60" s="25" t="s">
        <v>145</v>
      </c>
      <c r="J60" s="75" t="s">
        <v>93</v>
      </c>
      <c r="K60" s="28">
        <v>5</v>
      </c>
      <c r="L60" s="75">
        <f t="shared" si="2"/>
        <v>12000000</v>
      </c>
      <c r="M60" s="25">
        <v>60000000</v>
      </c>
    </row>
    <row r="61" spans="3:13" ht="56.25" x14ac:dyDescent="0.25">
      <c r="C61" s="25" t="s">
        <v>146</v>
      </c>
      <c r="J61" s="75" t="s">
        <v>93</v>
      </c>
      <c r="K61" s="28">
        <v>3</v>
      </c>
      <c r="L61" s="75">
        <f t="shared" si="2"/>
        <v>2112000</v>
      </c>
      <c r="M61" s="25">
        <v>6336000</v>
      </c>
    </row>
    <row r="62" spans="3:13" ht="56.25" x14ac:dyDescent="0.25">
      <c r="C62" s="25" t="s">
        <v>146</v>
      </c>
      <c r="J62" s="75" t="s">
        <v>93</v>
      </c>
      <c r="K62" s="28">
        <v>2</v>
      </c>
      <c r="L62" s="75">
        <f t="shared" si="2"/>
        <v>1655000</v>
      </c>
      <c r="M62" s="25">
        <v>3310000</v>
      </c>
    </row>
    <row r="63" spans="3:13" ht="56.25" x14ac:dyDescent="0.25">
      <c r="C63" s="25" t="s">
        <v>147</v>
      </c>
      <c r="J63" s="75" t="s">
        <v>93</v>
      </c>
      <c r="K63" s="28">
        <v>2</v>
      </c>
      <c r="L63" s="75">
        <f t="shared" si="2"/>
        <v>1481200</v>
      </c>
      <c r="M63" s="25">
        <v>2962400</v>
      </c>
    </row>
    <row r="64" spans="3:13" x14ac:dyDescent="0.25">
      <c r="C64" s="25" t="s">
        <v>148</v>
      </c>
      <c r="J64" s="75" t="s">
        <v>93</v>
      </c>
      <c r="K64" s="28">
        <v>4</v>
      </c>
      <c r="L64" s="75">
        <f t="shared" si="2"/>
        <v>3545855</v>
      </c>
      <c r="M64" s="25">
        <v>14183420</v>
      </c>
    </row>
    <row r="65" spans="3:13" ht="56.25" x14ac:dyDescent="0.25">
      <c r="C65" s="25" t="s">
        <v>149</v>
      </c>
      <c r="J65" s="75" t="s">
        <v>93</v>
      </c>
      <c r="K65" s="28">
        <v>10</v>
      </c>
      <c r="L65" s="75">
        <f t="shared" si="2"/>
        <v>1484000</v>
      </c>
      <c r="M65" s="25">
        <v>14840000</v>
      </c>
    </row>
    <row r="66" spans="3:13" ht="37.5" x14ac:dyDescent="0.25">
      <c r="C66" s="25" t="s">
        <v>150</v>
      </c>
      <c r="J66" s="75" t="s">
        <v>93</v>
      </c>
      <c r="K66" s="28">
        <v>4</v>
      </c>
      <c r="L66" s="75">
        <f t="shared" si="2"/>
        <v>2020000</v>
      </c>
      <c r="M66" s="25">
        <v>8080000</v>
      </c>
    </row>
    <row r="67" spans="3:13" ht="75" x14ac:dyDescent="0.25">
      <c r="C67" s="25" t="s">
        <v>145</v>
      </c>
      <c r="J67" s="75" t="s">
        <v>93</v>
      </c>
      <c r="K67" s="28">
        <v>14</v>
      </c>
      <c r="L67" s="75">
        <f t="shared" si="2"/>
        <v>4390000</v>
      </c>
      <c r="M67" s="25">
        <v>61460000</v>
      </c>
    </row>
    <row r="68" spans="3:13" ht="56.25" x14ac:dyDescent="0.25">
      <c r="C68" s="25" t="s">
        <v>151</v>
      </c>
      <c r="J68" s="75" t="s">
        <v>93</v>
      </c>
      <c r="K68" s="28">
        <v>1</v>
      </c>
      <c r="L68" s="75">
        <f t="shared" si="2"/>
        <v>1430000</v>
      </c>
      <c r="M68" s="25">
        <v>1430000</v>
      </c>
    </row>
    <row r="69" spans="3:13" x14ac:dyDescent="0.25">
      <c r="M69" s="25">
        <f>SUM(M8:M68)</f>
        <v>2131285260</v>
      </c>
    </row>
  </sheetData>
  <autoFilter ref="A4:Y11" xr:uid="{00000000-0009-0000-0000-000003000000}">
    <filterColumn colId="7" showButton="0"/>
  </autoFilter>
  <mergeCells count="14">
    <mergeCell ref="A2:L2"/>
    <mergeCell ref="I1:L1"/>
    <mergeCell ref="A13:L1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theme="7"/>
    <pageSetUpPr fitToPage="1"/>
  </sheetPr>
  <dimension ref="A1:T65"/>
  <sheetViews>
    <sheetView zoomScale="70" zoomScaleNormal="70" zoomScaleSheetLayoutView="85" workbookViewId="0">
      <pane xSplit="4" ySplit="6" topLeftCell="E41" activePane="bottomRight" state="frozen"/>
      <selection activeCell="B70" sqref="B70:M70"/>
      <selection pane="topRight" activeCell="B70" sqref="B70:M70"/>
      <selection pane="bottomLeft" activeCell="B70" sqref="B70:M70"/>
      <selection pane="bottomRight" activeCell="I6" sqref="I6"/>
    </sheetView>
  </sheetViews>
  <sheetFormatPr defaultColWidth="9.140625" defaultRowHeight="18.75" x14ac:dyDescent="0.25"/>
  <cols>
    <col min="1" max="1" width="8.140625" style="165" customWidth="1"/>
    <col min="2" max="2" width="14.28515625" style="166" customWidth="1"/>
    <col min="3" max="3" width="30.28515625" style="165" customWidth="1"/>
    <col min="4" max="4" width="15.7109375" style="166" customWidth="1"/>
    <col min="5" max="6" width="18.140625" style="166" customWidth="1"/>
    <col min="7" max="7" width="22.7109375" style="189" bestFit="1" customWidth="1"/>
    <col min="8" max="8" width="40.7109375" style="166" customWidth="1"/>
    <col min="9" max="9" width="18.140625" style="189" customWidth="1"/>
    <col min="10" max="10" width="17.85546875" style="166" customWidth="1"/>
    <col min="11" max="11" width="16.85546875" style="166" customWidth="1"/>
    <col min="12" max="12" width="18.140625" style="189" customWidth="1"/>
    <col min="13" max="13" width="19" style="189" customWidth="1"/>
    <col min="14" max="14" width="16.7109375" style="165" hidden="1" customWidth="1"/>
    <col min="15" max="15" width="11.140625" style="167" hidden="1" customWidth="1"/>
    <col min="16" max="16" width="10.7109375" style="167" hidden="1" customWidth="1"/>
    <col min="17" max="17" width="9.7109375" style="170" hidden="1" customWidth="1"/>
    <col min="18" max="18" width="13.7109375" style="170" hidden="1" customWidth="1"/>
    <col min="19" max="19" width="8.140625" style="170" hidden="1" customWidth="1"/>
    <col min="20" max="20" width="10.28515625" style="170" hidden="1" customWidth="1"/>
    <col min="21" max="23" width="18.7109375" style="165" customWidth="1"/>
    <col min="24" max="29" width="15.7109375" style="165" customWidth="1"/>
    <col min="30" max="16384" width="9.140625" style="165"/>
  </cols>
  <sheetData>
    <row r="1" spans="1:20" ht="74.25" customHeight="1" x14ac:dyDescent="0.25">
      <c r="J1" s="237" t="s">
        <v>94</v>
      </c>
      <c r="K1" s="237"/>
      <c r="L1" s="237"/>
      <c r="M1" s="237"/>
      <c r="P1" s="168">
        <f>3.7*3</f>
        <v>11.100000000000001</v>
      </c>
      <c r="Q1" s="169"/>
      <c r="R1" s="169"/>
      <c r="S1" s="169"/>
    </row>
    <row r="2" spans="1:20" x14ac:dyDescent="0.25">
      <c r="L2" s="230"/>
      <c r="M2" s="230"/>
    </row>
    <row r="3" spans="1:20" ht="81.75" customHeight="1" x14ac:dyDescent="0.25">
      <c r="A3" s="231" t="s">
        <v>924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171"/>
      <c r="O3" s="172"/>
      <c r="P3" s="172"/>
      <c r="Q3" s="173"/>
      <c r="R3" s="173"/>
      <c r="S3" s="173"/>
    </row>
    <row r="4" spans="1:20" x14ac:dyDescent="0.25">
      <c r="M4" s="167"/>
    </row>
    <row r="5" spans="1:20" s="174" customFormat="1" ht="24.95" customHeight="1" x14ac:dyDescent="0.25">
      <c r="A5" s="229" t="s">
        <v>13</v>
      </c>
      <c r="B5" s="229" t="s">
        <v>14</v>
      </c>
      <c r="C5" s="229" t="s">
        <v>7</v>
      </c>
      <c r="D5" s="229" t="s">
        <v>87</v>
      </c>
      <c r="E5" s="229" t="s">
        <v>11</v>
      </c>
      <c r="F5" s="233" t="s">
        <v>12</v>
      </c>
      <c r="G5" s="234"/>
      <c r="H5" s="232" t="s">
        <v>53</v>
      </c>
      <c r="I5" s="232"/>
      <c r="J5" s="229" t="s">
        <v>8</v>
      </c>
      <c r="K5" s="229" t="s">
        <v>9</v>
      </c>
      <c r="L5" s="229" t="s">
        <v>10</v>
      </c>
      <c r="M5" s="229" t="s">
        <v>64</v>
      </c>
      <c r="O5" s="167"/>
      <c r="P5" s="167"/>
      <c r="Q5" s="170"/>
      <c r="R5" s="170"/>
      <c r="S5" s="170"/>
      <c r="T5" s="175"/>
    </row>
    <row r="6" spans="1:20" s="174" customFormat="1" ht="99.95" customHeight="1" x14ac:dyDescent="0.25">
      <c r="A6" s="229"/>
      <c r="B6" s="229"/>
      <c r="C6" s="229"/>
      <c r="D6" s="229"/>
      <c r="E6" s="229"/>
      <c r="F6" s="235"/>
      <c r="G6" s="236"/>
      <c r="H6" s="176" t="s">
        <v>59</v>
      </c>
      <c r="I6" s="176" t="s">
        <v>62</v>
      </c>
      <c r="J6" s="229"/>
      <c r="K6" s="229"/>
      <c r="L6" s="229"/>
      <c r="M6" s="229"/>
      <c r="O6" s="177" t="s">
        <v>97</v>
      </c>
      <c r="P6" s="177" t="s">
        <v>16</v>
      </c>
      <c r="Q6" s="177" t="s">
        <v>98</v>
      </c>
      <c r="R6" s="177" t="s">
        <v>99</v>
      </c>
      <c r="S6" s="177" t="s">
        <v>16</v>
      </c>
      <c r="T6" s="177" t="s">
        <v>98</v>
      </c>
    </row>
    <row r="7" spans="1:20" s="174" customFormat="1" ht="15.75" x14ac:dyDescent="0.25">
      <c r="A7" s="178">
        <v>1</v>
      </c>
      <c r="B7" s="178">
        <v>2</v>
      </c>
      <c r="C7" s="178">
        <v>3</v>
      </c>
      <c r="D7" s="178">
        <v>4</v>
      </c>
      <c r="E7" s="178">
        <v>5</v>
      </c>
      <c r="F7" s="178"/>
      <c r="G7" s="178">
        <v>6</v>
      </c>
      <c r="H7" s="178">
        <v>7</v>
      </c>
      <c r="I7" s="178">
        <v>8</v>
      </c>
      <c r="J7" s="178">
        <v>9</v>
      </c>
      <c r="K7" s="178">
        <v>10</v>
      </c>
      <c r="L7" s="178">
        <v>11</v>
      </c>
      <c r="M7" s="178">
        <v>12</v>
      </c>
      <c r="O7" s="167"/>
      <c r="P7" s="167"/>
      <c r="Q7" s="167"/>
      <c r="R7" s="167"/>
      <c r="S7" s="167"/>
      <c r="T7" s="167"/>
    </row>
    <row r="8" spans="1:20" s="170" customFormat="1" ht="25.5" x14ac:dyDescent="0.25">
      <c r="A8" s="177">
        <f t="shared" ref="A8:A33" si="0">+ROW(A8)-7</f>
        <v>1</v>
      </c>
      <c r="B8" s="177" t="s">
        <v>18</v>
      </c>
      <c r="C8" s="179" t="s">
        <v>105</v>
      </c>
      <c r="D8" s="177" t="s">
        <v>86</v>
      </c>
      <c r="E8" s="180" t="s">
        <v>123</v>
      </c>
      <c r="F8" s="181">
        <v>251100103655216</v>
      </c>
      <c r="G8" s="188" t="s">
        <v>925</v>
      </c>
      <c r="H8" s="182" t="s">
        <v>110</v>
      </c>
      <c r="I8" s="188">
        <v>200898586</v>
      </c>
      <c r="J8" s="177" t="s">
        <v>89</v>
      </c>
      <c r="K8" s="177">
        <v>1</v>
      </c>
      <c r="L8" s="177">
        <v>740925</v>
      </c>
      <c r="M8" s="193">
        <f>+L8*1</f>
        <v>740925</v>
      </c>
      <c r="O8" s="167"/>
      <c r="P8" s="167">
        <f t="shared" ref="P8:P48" si="1">+IF(O8&gt;0,K8,0)</f>
        <v>0</v>
      </c>
      <c r="Q8" s="167">
        <f t="shared" ref="Q8:Q48" si="2">+IF(O8&gt;0,M8,0)</f>
        <v>0</v>
      </c>
      <c r="R8" s="167">
        <f t="shared" ref="R8:R49" si="3">+IF(O8&gt;0,0,1)</f>
        <v>1</v>
      </c>
      <c r="S8" s="167">
        <f t="shared" ref="S8:S49" si="4">+IF(R8&gt;0,K8,0)</f>
        <v>1</v>
      </c>
      <c r="T8" s="167">
        <f t="shared" ref="T8:T48" si="5">+IF(R8&gt;0,M8,0)</f>
        <v>740925</v>
      </c>
    </row>
    <row r="9" spans="1:20" s="170" customFormat="1" ht="25.5" x14ac:dyDescent="0.25">
      <c r="A9" s="177">
        <f t="shared" si="0"/>
        <v>2</v>
      </c>
      <c r="B9" s="177" t="s">
        <v>18</v>
      </c>
      <c r="C9" s="179" t="s">
        <v>928</v>
      </c>
      <c r="D9" s="177" t="s">
        <v>86</v>
      </c>
      <c r="E9" s="180" t="s">
        <v>91</v>
      </c>
      <c r="F9" s="181">
        <v>251100363768813</v>
      </c>
      <c r="G9" s="188" t="s">
        <v>926</v>
      </c>
      <c r="H9" s="182" t="s">
        <v>927</v>
      </c>
      <c r="I9" s="188">
        <v>207157957</v>
      </c>
      <c r="J9" s="177" t="s">
        <v>89</v>
      </c>
      <c r="K9" s="163">
        <v>1</v>
      </c>
      <c r="L9" s="177">
        <v>8268422</v>
      </c>
      <c r="M9" s="193">
        <v>8268422</v>
      </c>
      <c r="O9" s="167"/>
      <c r="P9" s="167">
        <f t="shared" si="1"/>
        <v>0</v>
      </c>
      <c r="Q9" s="167">
        <f t="shared" si="2"/>
        <v>0</v>
      </c>
      <c r="R9" s="167">
        <f t="shared" si="3"/>
        <v>1</v>
      </c>
      <c r="S9" s="167">
        <f t="shared" si="4"/>
        <v>1</v>
      </c>
      <c r="T9" s="167">
        <f t="shared" si="5"/>
        <v>8268422</v>
      </c>
    </row>
    <row r="10" spans="1:20" s="170" customFormat="1" ht="38.25" x14ac:dyDescent="0.25">
      <c r="A10" s="177">
        <f t="shared" si="0"/>
        <v>3</v>
      </c>
      <c r="B10" s="177" t="s">
        <v>18</v>
      </c>
      <c r="C10" s="179" t="s">
        <v>127</v>
      </c>
      <c r="D10" s="177" t="s">
        <v>86</v>
      </c>
      <c r="E10" s="180" t="s">
        <v>126</v>
      </c>
      <c r="F10" s="181">
        <v>251100423769307</v>
      </c>
      <c r="G10" s="188" t="s">
        <v>930</v>
      </c>
      <c r="H10" s="182" t="s">
        <v>929</v>
      </c>
      <c r="I10" s="188">
        <v>300970850</v>
      </c>
      <c r="J10" s="177" t="s">
        <v>125</v>
      </c>
      <c r="K10" s="177">
        <v>5200</v>
      </c>
      <c r="L10" s="177">
        <f>+M10/K10</f>
        <v>11419.846153846154</v>
      </c>
      <c r="M10" s="193">
        <v>59383200</v>
      </c>
      <c r="O10" s="167"/>
      <c r="P10" s="167">
        <f t="shared" si="1"/>
        <v>0</v>
      </c>
      <c r="Q10" s="167">
        <f t="shared" si="2"/>
        <v>0</v>
      </c>
      <c r="R10" s="167">
        <f t="shared" si="3"/>
        <v>1</v>
      </c>
      <c r="S10" s="167">
        <f t="shared" si="4"/>
        <v>5200</v>
      </c>
      <c r="T10" s="167">
        <f t="shared" si="5"/>
        <v>59383200</v>
      </c>
    </row>
    <row r="11" spans="1:20" s="170" customFormat="1" ht="38.25" x14ac:dyDescent="0.25">
      <c r="A11" s="177">
        <f t="shared" si="0"/>
        <v>4</v>
      </c>
      <c r="B11" s="177" t="s">
        <v>18</v>
      </c>
      <c r="C11" s="179" t="s">
        <v>130</v>
      </c>
      <c r="D11" s="177" t="s">
        <v>86</v>
      </c>
      <c r="E11" s="180" t="s">
        <v>123</v>
      </c>
      <c r="F11" s="181">
        <v>251100103769248</v>
      </c>
      <c r="G11" s="188" t="s">
        <v>931</v>
      </c>
      <c r="H11" s="182" t="s">
        <v>117</v>
      </c>
      <c r="I11" s="188">
        <v>202628856</v>
      </c>
      <c r="J11" s="177" t="s">
        <v>89</v>
      </c>
      <c r="K11" s="177">
        <v>12</v>
      </c>
      <c r="L11" s="177">
        <f>+M11/K11</f>
        <v>71525400</v>
      </c>
      <c r="M11" s="193">
        <v>858304800</v>
      </c>
      <c r="O11" s="167"/>
      <c r="P11" s="167">
        <f t="shared" si="1"/>
        <v>0</v>
      </c>
      <c r="Q11" s="167">
        <f t="shared" si="2"/>
        <v>0</v>
      </c>
      <c r="R11" s="167">
        <f t="shared" si="3"/>
        <v>1</v>
      </c>
      <c r="S11" s="167">
        <f t="shared" si="4"/>
        <v>12</v>
      </c>
      <c r="T11" s="167">
        <f t="shared" si="5"/>
        <v>858304800</v>
      </c>
    </row>
    <row r="12" spans="1:20" s="170" customFormat="1" ht="38.25" x14ac:dyDescent="0.25">
      <c r="A12" s="177">
        <f t="shared" si="0"/>
        <v>5</v>
      </c>
      <c r="B12" s="177" t="s">
        <v>18</v>
      </c>
      <c r="C12" s="179" t="s">
        <v>128</v>
      </c>
      <c r="D12" s="177" t="s">
        <v>86</v>
      </c>
      <c r="E12" s="180" t="s">
        <v>115</v>
      </c>
      <c r="F12" s="181">
        <v>251100243769276</v>
      </c>
      <c r="G12" s="188" t="s">
        <v>932</v>
      </c>
      <c r="H12" s="182" t="s">
        <v>90</v>
      </c>
      <c r="I12" s="188">
        <v>201440547</v>
      </c>
      <c r="J12" s="177" t="s">
        <v>89</v>
      </c>
      <c r="K12" s="177">
        <v>12</v>
      </c>
      <c r="L12" s="183">
        <v>50000</v>
      </c>
      <c r="M12" s="193">
        <f>+L12*K12</f>
        <v>600000</v>
      </c>
      <c r="O12" s="167"/>
      <c r="P12" s="167">
        <f t="shared" si="1"/>
        <v>0</v>
      </c>
      <c r="Q12" s="167">
        <f t="shared" si="2"/>
        <v>0</v>
      </c>
      <c r="R12" s="167">
        <f t="shared" si="3"/>
        <v>1</v>
      </c>
      <c r="S12" s="167">
        <f t="shared" si="4"/>
        <v>12</v>
      </c>
      <c r="T12" s="167">
        <f t="shared" si="5"/>
        <v>600000</v>
      </c>
    </row>
    <row r="13" spans="1:20" s="170" customFormat="1" ht="45" x14ac:dyDescent="0.25">
      <c r="A13" s="177">
        <f t="shared" si="0"/>
        <v>6</v>
      </c>
      <c r="B13" s="177" t="s">
        <v>18</v>
      </c>
      <c r="C13" s="179" t="s">
        <v>131</v>
      </c>
      <c r="D13" s="177" t="s">
        <v>86</v>
      </c>
      <c r="E13" s="180" t="s">
        <v>123</v>
      </c>
      <c r="F13" s="181">
        <v>251100103768935</v>
      </c>
      <c r="G13" s="188" t="s">
        <v>933</v>
      </c>
      <c r="H13" s="182" t="s">
        <v>934</v>
      </c>
      <c r="I13" s="188">
        <v>204118319</v>
      </c>
      <c r="J13" s="177" t="s">
        <v>89</v>
      </c>
      <c r="K13" s="177">
        <v>12</v>
      </c>
      <c r="L13" s="177">
        <v>225000</v>
      </c>
      <c r="M13" s="193">
        <f>+L13*K13</f>
        <v>2700000</v>
      </c>
      <c r="O13" s="167"/>
      <c r="P13" s="167">
        <f t="shared" si="1"/>
        <v>0</v>
      </c>
      <c r="Q13" s="167">
        <f t="shared" si="2"/>
        <v>0</v>
      </c>
      <c r="R13" s="167">
        <f t="shared" si="3"/>
        <v>1</v>
      </c>
      <c r="S13" s="167">
        <f t="shared" si="4"/>
        <v>12</v>
      </c>
      <c r="T13" s="167">
        <f t="shared" si="5"/>
        <v>2700000</v>
      </c>
    </row>
    <row r="14" spans="1:20" s="170" customFormat="1" ht="38.25" x14ac:dyDescent="0.25">
      <c r="A14" s="177">
        <f t="shared" si="0"/>
        <v>7</v>
      </c>
      <c r="B14" s="177" t="s">
        <v>18</v>
      </c>
      <c r="C14" s="179" t="s">
        <v>128</v>
      </c>
      <c r="D14" s="177" t="s">
        <v>86</v>
      </c>
      <c r="E14" s="180" t="s">
        <v>115</v>
      </c>
      <c r="F14" s="181">
        <v>251100243769346</v>
      </c>
      <c r="G14" s="188" t="s">
        <v>935</v>
      </c>
      <c r="H14" s="182" t="s">
        <v>90</v>
      </c>
      <c r="I14" s="188">
        <v>201440547</v>
      </c>
      <c r="J14" s="177" t="s">
        <v>89</v>
      </c>
      <c r="K14" s="177">
        <v>12</v>
      </c>
      <c r="L14" s="183">
        <v>1102700</v>
      </c>
      <c r="M14" s="193">
        <f>+L14*K14</f>
        <v>13232400</v>
      </c>
      <c r="O14" s="167"/>
      <c r="P14" s="167">
        <f t="shared" si="1"/>
        <v>0</v>
      </c>
      <c r="Q14" s="167">
        <f t="shared" si="2"/>
        <v>0</v>
      </c>
      <c r="R14" s="167">
        <f t="shared" si="3"/>
        <v>1</v>
      </c>
      <c r="S14" s="167">
        <f t="shared" si="4"/>
        <v>12</v>
      </c>
      <c r="T14" s="167">
        <f t="shared" si="5"/>
        <v>13232400</v>
      </c>
    </row>
    <row r="15" spans="1:20" s="170" customFormat="1" ht="38.25" x14ac:dyDescent="0.25">
      <c r="A15" s="177">
        <f t="shared" si="0"/>
        <v>8</v>
      </c>
      <c r="B15" s="177" t="s">
        <v>18</v>
      </c>
      <c r="C15" s="179" t="s">
        <v>103</v>
      </c>
      <c r="D15" s="177" t="s">
        <v>86</v>
      </c>
      <c r="E15" s="180" t="s">
        <v>115</v>
      </c>
      <c r="F15" s="181">
        <v>251100243769372</v>
      </c>
      <c r="G15" s="188" t="s">
        <v>936</v>
      </c>
      <c r="H15" s="182" t="s">
        <v>111</v>
      </c>
      <c r="I15" s="188">
        <v>307919012</v>
      </c>
      <c r="J15" s="177" t="s">
        <v>93</v>
      </c>
      <c r="K15" s="177">
        <v>12</v>
      </c>
      <c r="L15" s="177">
        <v>420000</v>
      </c>
      <c r="M15" s="193">
        <f t="shared" ref="M15:M18" si="6">+L15*K15</f>
        <v>5040000</v>
      </c>
      <c r="O15" s="167"/>
      <c r="P15" s="167">
        <f t="shared" si="1"/>
        <v>0</v>
      </c>
      <c r="Q15" s="167">
        <f t="shared" si="2"/>
        <v>0</v>
      </c>
      <c r="R15" s="167">
        <f t="shared" si="3"/>
        <v>1</v>
      </c>
      <c r="S15" s="167">
        <f t="shared" si="4"/>
        <v>12</v>
      </c>
      <c r="T15" s="167">
        <f t="shared" si="5"/>
        <v>5040000</v>
      </c>
    </row>
    <row r="16" spans="1:20" s="170" customFormat="1" ht="38.25" x14ac:dyDescent="0.25">
      <c r="A16" s="177">
        <f t="shared" si="0"/>
        <v>9</v>
      </c>
      <c r="B16" s="177" t="s">
        <v>18</v>
      </c>
      <c r="C16" s="179" t="s">
        <v>938</v>
      </c>
      <c r="D16" s="177" t="s">
        <v>86</v>
      </c>
      <c r="E16" s="180" t="s">
        <v>123</v>
      </c>
      <c r="F16" s="181">
        <v>251100103769086</v>
      </c>
      <c r="G16" s="188">
        <v>305481</v>
      </c>
      <c r="H16" s="182" t="s">
        <v>937</v>
      </c>
      <c r="I16" s="188">
        <v>201052713</v>
      </c>
      <c r="J16" s="177" t="s">
        <v>93</v>
      </c>
      <c r="K16" s="177">
        <v>12</v>
      </c>
      <c r="L16" s="177">
        <f>+M16/K16</f>
        <v>2499999.6</v>
      </c>
      <c r="M16" s="194">
        <v>29999995.199999999</v>
      </c>
      <c r="O16" s="167"/>
      <c r="P16" s="167">
        <f t="shared" si="1"/>
        <v>0</v>
      </c>
      <c r="Q16" s="167">
        <f t="shared" si="2"/>
        <v>0</v>
      </c>
      <c r="R16" s="167">
        <f t="shared" si="3"/>
        <v>1</v>
      </c>
      <c r="S16" s="167">
        <f t="shared" si="4"/>
        <v>12</v>
      </c>
      <c r="T16" s="167">
        <f t="shared" si="5"/>
        <v>29999995.199999999</v>
      </c>
    </row>
    <row r="17" spans="1:20" s="170" customFormat="1" ht="38.25" x14ac:dyDescent="0.25">
      <c r="A17" s="177">
        <f t="shared" si="0"/>
        <v>10</v>
      </c>
      <c r="B17" s="177" t="s">
        <v>18</v>
      </c>
      <c r="C17" s="179" t="s">
        <v>128</v>
      </c>
      <c r="D17" s="177" t="s">
        <v>86</v>
      </c>
      <c r="E17" s="180" t="s">
        <v>115</v>
      </c>
      <c r="F17" s="181">
        <v>251100243769158</v>
      </c>
      <c r="G17" s="188">
        <v>1916643259</v>
      </c>
      <c r="H17" s="182" t="s">
        <v>920</v>
      </c>
      <c r="I17" s="188">
        <v>203366731</v>
      </c>
      <c r="J17" s="177" t="s">
        <v>112</v>
      </c>
      <c r="K17" s="177">
        <v>12</v>
      </c>
      <c r="L17" s="177">
        <v>794000</v>
      </c>
      <c r="M17" s="193">
        <f t="shared" ref="M17" si="7">+L17*K17</f>
        <v>9528000</v>
      </c>
      <c r="O17" s="167"/>
      <c r="P17" s="167">
        <f t="shared" si="1"/>
        <v>0</v>
      </c>
      <c r="Q17" s="167">
        <f t="shared" si="2"/>
        <v>0</v>
      </c>
      <c r="R17" s="167">
        <f t="shared" si="3"/>
        <v>1</v>
      </c>
      <c r="S17" s="167">
        <f t="shared" si="4"/>
        <v>12</v>
      </c>
      <c r="T17" s="167">
        <f t="shared" si="5"/>
        <v>9528000</v>
      </c>
    </row>
    <row r="18" spans="1:20" s="170" customFormat="1" ht="51" x14ac:dyDescent="0.25">
      <c r="A18" s="177">
        <f t="shared" si="0"/>
        <v>11</v>
      </c>
      <c r="B18" s="177" t="s">
        <v>18</v>
      </c>
      <c r="C18" s="179" t="s">
        <v>129</v>
      </c>
      <c r="D18" s="177" t="s">
        <v>86</v>
      </c>
      <c r="E18" s="180" t="s">
        <v>115</v>
      </c>
      <c r="F18" s="181">
        <v>251100243769196</v>
      </c>
      <c r="G18" s="188">
        <v>1916377917</v>
      </c>
      <c r="H18" s="182" t="s">
        <v>920</v>
      </c>
      <c r="I18" s="188">
        <v>203366731</v>
      </c>
      <c r="J18" s="177" t="s">
        <v>112</v>
      </c>
      <c r="K18" s="177">
        <v>12</v>
      </c>
      <c r="L18" s="177">
        <v>3009000</v>
      </c>
      <c r="M18" s="193">
        <f t="shared" si="6"/>
        <v>36108000</v>
      </c>
      <c r="O18" s="167"/>
      <c r="P18" s="167">
        <f t="shared" si="1"/>
        <v>0</v>
      </c>
      <c r="Q18" s="167">
        <f t="shared" si="2"/>
        <v>0</v>
      </c>
      <c r="R18" s="167">
        <f t="shared" si="3"/>
        <v>1</v>
      </c>
      <c r="S18" s="167">
        <f t="shared" si="4"/>
        <v>12</v>
      </c>
      <c r="T18" s="167">
        <f t="shared" si="5"/>
        <v>36108000</v>
      </c>
    </row>
    <row r="19" spans="1:20" s="170" customFormat="1" ht="15" x14ac:dyDescent="0.25">
      <c r="A19" s="177">
        <f t="shared" si="0"/>
        <v>12</v>
      </c>
      <c r="B19" s="177" t="s">
        <v>18</v>
      </c>
      <c r="C19" s="179" t="s">
        <v>135</v>
      </c>
      <c r="D19" s="177" t="s">
        <v>86</v>
      </c>
      <c r="E19" s="180" t="s">
        <v>91</v>
      </c>
      <c r="F19" s="181">
        <v>25311008009187</v>
      </c>
      <c r="G19" s="188" t="s">
        <v>939</v>
      </c>
      <c r="H19" s="182" t="s">
        <v>921</v>
      </c>
      <c r="I19" s="188">
        <v>205247459</v>
      </c>
      <c r="J19" s="177" t="s">
        <v>136</v>
      </c>
      <c r="K19" s="177">
        <f>+M19/L19</f>
        <v>150</v>
      </c>
      <c r="L19" s="177">
        <v>10360</v>
      </c>
      <c r="M19" s="193">
        <v>1554000</v>
      </c>
      <c r="O19" s="167">
        <v>1</v>
      </c>
      <c r="P19" s="167">
        <f t="shared" si="1"/>
        <v>150</v>
      </c>
      <c r="Q19" s="167">
        <f t="shared" si="2"/>
        <v>1554000</v>
      </c>
      <c r="R19" s="167">
        <f t="shared" si="3"/>
        <v>0</v>
      </c>
      <c r="S19" s="167">
        <f t="shared" si="4"/>
        <v>0</v>
      </c>
      <c r="T19" s="167">
        <f t="shared" si="5"/>
        <v>0</v>
      </c>
    </row>
    <row r="20" spans="1:20" s="170" customFormat="1" ht="25.5" x14ac:dyDescent="0.25">
      <c r="A20" s="177">
        <f t="shared" si="0"/>
        <v>13</v>
      </c>
      <c r="B20" s="177" t="s">
        <v>18</v>
      </c>
      <c r="C20" s="179" t="s">
        <v>942</v>
      </c>
      <c r="D20" s="177" t="s">
        <v>86</v>
      </c>
      <c r="E20" s="180" t="s">
        <v>123</v>
      </c>
      <c r="F20" s="181">
        <v>251100103769406</v>
      </c>
      <c r="G20" s="188" t="s">
        <v>941</v>
      </c>
      <c r="H20" s="182" t="s">
        <v>940</v>
      </c>
      <c r="I20" s="188">
        <v>306866603</v>
      </c>
      <c r="J20" s="177" t="s">
        <v>124</v>
      </c>
      <c r="K20" s="177">
        <f>+M20/L20</f>
        <v>368.99399997924735</v>
      </c>
      <c r="L20" s="183">
        <v>898198.56</v>
      </c>
      <c r="M20" s="194">
        <v>331429879.43000001</v>
      </c>
      <c r="O20" s="167"/>
      <c r="P20" s="167">
        <f t="shared" si="1"/>
        <v>0</v>
      </c>
      <c r="Q20" s="167">
        <f t="shared" si="2"/>
        <v>0</v>
      </c>
      <c r="R20" s="167">
        <f t="shared" si="3"/>
        <v>1</v>
      </c>
      <c r="S20" s="167">
        <f t="shared" si="4"/>
        <v>368.99399997924735</v>
      </c>
      <c r="T20" s="167">
        <f t="shared" si="5"/>
        <v>331429879.43000001</v>
      </c>
    </row>
    <row r="21" spans="1:20" s="170" customFormat="1" ht="25.5" x14ac:dyDescent="0.25">
      <c r="A21" s="177">
        <f t="shared" si="0"/>
        <v>14</v>
      </c>
      <c r="B21" s="177" t="s">
        <v>18</v>
      </c>
      <c r="C21" s="179" t="s">
        <v>944</v>
      </c>
      <c r="D21" s="177" t="s">
        <v>86</v>
      </c>
      <c r="E21" s="180" t="s">
        <v>123</v>
      </c>
      <c r="F21" s="181">
        <v>251100103781048</v>
      </c>
      <c r="G21" s="191" t="s">
        <v>943</v>
      </c>
      <c r="H21" s="182" t="s">
        <v>120</v>
      </c>
      <c r="I21" s="188">
        <v>306350099</v>
      </c>
      <c r="J21" s="177" t="s">
        <v>141</v>
      </c>
      <c r="K21" s="177">
        <f>+M21/L21</f>
        <v>156276</v>
      </c>
      <c r="L21" s="177">
        <v>1000</v>
      </c>
      <c r="M21" s="193">
        <v>156276000</v>
      </c>
      <c r="O21" s="167"/>
      <c r="P21" s="167">
        <f t="shared" si="1"/>
        <v>0</v>
      </c>
      <c r="Q21" s="167">
        <f t="shared" si="2"/>
        <v>0</v>
      </c>
      <c r="R21" s="167">
        <f t="shared" si="3"/>
        <v>1</v>
      </c>
      <c r="S21" s="167">
        <f t="shared" si="4"/>
        <v>156276</v>
      </c>
      <c r="T21" s="167">
        <f t="shared" si="5"/>
        <v>156276000</v>
      </c>
    </row>
    <row r="22" spans="1:20" s="170" customFormat="1" ht="15" x14ac:dyDescent="0.25">
      <c r="A22" s="177">
        <f t="shared" si="0"/>
        <v>15</v>
      </c>
      <c r="B22" s="177" t="s">
        <v>18</v>
      </c>
      <c r="C22" s="179" t="s">
        <v>946</v>
      </c>
      <c r="D22" s="177" t="s">
        <v>86</v>
      </c>
      <c r="E22" s="180" t="s">
        <v>91</v>
      </c>
      <c r="F22" s="181">
        <v>251110083533389</v>
      </c>
      <c r="G22" s="188">
        <v>2986286</v>
      </c>
      <c r="H22" s="182" t="s">
        <v>945</v>
      </c>
      <c r="I22" s="188">
        <v>307205774</v>
      </c>
      <c r="J22" s="177" t="s">
        <v>93</v>
      </c>
      <c r="K22" s="177">
        <f>+M22/L22</f>
        <v>100</v>
      </c>
      <c r="L22" s="177">
        <v>14400</v>
      </c>
      <c r="M22" s="193">
        <v>1440000</v>
      </c>
      <c r="O22" s="167">
        <v>1</v>
      </c>
      <c r="P22" s="167">
        <f t="shared" si="1"/>
        <v>100</v>
      </c>
      <c r="Q22" s="167">
        <f t="shared" si="2"/>
        <v>1440000</v>
      </c>
      <c r="R22" s="167">
        <f t="shared" si="3"/>
        <v>0</v>
      </c>
      <c r="S22" s="167">
        <f t="shared" si="4"/>
        <v>0</v>
      </c>
      <c r="T22" s="167">
        <f t="shared" si="5"/>
        <v>0</v>
      </c>
    </row>
    <row r="23" spans="1:20" s="170" customFormat="1" ht="45" x14ac:dyDescent="0.25">
      <c r="A23" s="177">
        <f t="shared" si="0"/>
        <v>16</v>
      </c>
      <c r="B23" s="177" t="s">
        <v>18</v>
      </c>
      <c r="C23" s="184" t="s">
        <v>137</v>
      </c>
      <c r="D23" s="177" t="s">
        <v>86</v>
      </c>
      <c r="E23" s="180" t="s">
        <v>143</v>
      </c>
      <c r="F23" s="181">
        <v>251100453820201</v>
      </c>
      <c r="G23" s="188">
        <v>24</v>
      </c>
      <c r="H23" s="182" t="s">
        <v>119</v>
      </c>
      <c r="I23" s="188">
        <v>311200955</v>
      </c>
      <c r="J23" s="177" t="s">
        <v>112</v>
      </c>
      <c r="K23" s="177">
        <v>1</v>
      </c>
      <c r="L23" s="193">
        <v>523000</v>
      </c>
      <c r="M23" s="193">
        <v>523000</v>
      </c>
      <c r="O23" s="167"/>
      <c r="P23" s="167">
        <f t="shared" si="1"/>
        <v>0</v>
      </c>
      <c r="Q23" s="167">
        <f t="shared" si="2"/>
        <v>0</v>
      </c>
      <c r="R23" s="167">
        <f t="shared" si="3"/>
        <v>1</v>
      </c>
      <c r="S23" s="167">
        <f t="shared" si="4"/>
        <v>1</v>
      </c>
      <c r="T23" s="167">
        <f t="shared" si="5"/>
        <v>523000</v>
      </c>
    </row>
    <row r="24" spans="1:20" s="170" customFormat="1" ht="15" x14ac:dyDescent="0.25">
      <c r="A24" s="177">
        <f t="shared" si="0"/>
        <v>17</v>
      </c>
      <c r="B24" s="177" t="s">
        <v>18</v>
      </c>
      <c r="C24" s="184" t="s">
        <v>922</v>
      </c>
      <c r="D24" s="177" t="s">
        <v>86</v>
      </c>
      <c r="E24" s="180" t="s">
        <v>91</v>
      </c>
      <c r="F24" s="181">
        <v>251110083546211</v>
      </c>
      <c r="G24" s="188">
        <v>2997574</v>
      </c>
      <c r="H24" s="182" t="s">
        <v>121</v>
      </c>
      <c r="I24" s="188">
        <v>307405709</v>
      </c>
      <c r="J24" s="177" t="s">
        <v>923</v>
      </c>
      <c r="K24" s="177">
        <v>50</v>
      </c>
      <c r="L24" s="193">
        <v>14000</v>
      </c>
      <c r="M24" s="193">
        <f>+L24*K24</f>
        <v>700000</v>
      </c>
      <c r="O24" s="167">
        <v>1</v>
      </c>
      <c r="P24" s="167">
        <f t="shared" si="1"/>
        <v>50</v>
      </c>
      <c r="Q24" s="167">
        <f t="shared" si="2"/>
        <v>700000</v>
      </c>
      <c r="R24" s="167">
        <f t="shared" si="3"/>
        <v>0</v>
      </c>
      <c r="S24" s="167">
        <f t="shared" si="4"/>
        <v>0</v>
      </c>
      <c r="T24" s="167">
        <f t="shared" si="5"/>
        <v>0</v>
      </c>
    </row>
    <row r="25" spans="1:20" s="170" customFormat="1" ht="38.25" x14ac:dyDescent="0.25">
      <c r="A25" s="177">
        <f t="shared" si="0"/>
        <v>18</v>
      </c>
      <c r="B25" s="177" t="s">
        <v>18</v>
      </c>
      <c r="C25" s="184" t="s">
        <v>107</v>
      </c>
      <c r="D25" s="177" t="s">
        <v>86</v>
      </c>
      <c r="E25" s="180" t="s">
        <v>115</v>
      </c>
      <c r="F25" s="181">
        <v>251100243821087</v>
      </c>
      <c r="G25" s="188">
        <v>34</v>
      </c>
      <c r="H25" s="182" t="s">
        <v>88</v>
      </c>
      <c r="I25" s="188">
        <v>200898364</v>
      </c>
      <c r="J25" s="177" t="s">
        <v>112</v>
      </c>
      <c r="K25" s="177">
        <v>12</v>
      </c>
      <c r="L25" s="193">
        <f>+M25/K25</f>
        <v>1666666.6666666667</v>
      </c>
      <c r="M25" s="193">
        <v>20000000</v>
      </c>
      <c r="O25" s="167"/>
      <c r="P25" s="167">
        <f t="shared" si="1"/>
        <v>0</v>
      </c>
      <c r="Q25" s="167">
        <f t="shared" si="2"/>
        <v>0</v>
      </c>
      <c r="R25" s="167">
        <f t="shared" si="3"/>
        <v>1</v>
      </c>
      <c r="S25" s="167">
        <f t="shared" si="4"/>
        <v>12</v>
      </c>
      <c r="T25" s="167">
        <f t="shared" si="5"/>
        <v>20000000</v>
      </c>
    </row>
    <row r="26" spans="1:20" s="170" customFormat="1" ht="90" x14ac:dyDescent="0.25">
      <c r="A26" s="177">
        <f t="shared" si="0"/>
        <v>19</v>
      </c>
      <c r="B26" s="177" t="s">
        <v>18</v>
      </c>
      <c r="C26" s="184" t="s">
        <v>122</v>
      </c>
      <c r="D26" s="177" t="s">
        <v>86</v>
      </c>
      <c r="E26" s="180" t="s">
        <v>123</v>
      </c>
      <c r="F26" s="181">
        <v>251100103769524</v>
      </c>
      <c r="G26" s="188" t="s">
        <v>947</v>
      </c>
      <c r="H26" s="182" t="s">
        <v>102</v>
      </c>
      <c r="I26" s="188">
        <v>305109680</v>
      </c>
      <c r="J26" s="177" t="s">
        <v>112</v>
      </c>
      <c r="K26" s="177">
        <v>12</v>
      </c>
      <c r="L26" s="193">
        <v>2809800</v>
      </c>
      <c r="M26" s="193">
        <f>+L26*K26</f>
        <v>33717600</v>
      </c>
      <c r="O26" s="167"/>
      <c r="P26" s="167">
        <f t="shared" si="1"/>
        <v>0</v>
      </c>
      <c r="Q26" s="167">
        <f t="shared" si="2"/>
        <v>0</v>
      </c>
      <c r="R26" s="167">
        <f t="shared" si="3"/>
        <v>1</v>
      </c>
      <c r="S26" s="167">
        <f t="shared" si="4"/>
        <v>12</v>
      </c>
      <c r="T26" s="167">
        <f t="shared" si="5"/>
        <v>33717600</v>
      </c>
    </row>
    <row r="27" spans="1:20" s="170" customFormat="1" ht="15" x14ac:dyDescent="0.25">
      <c r="A27" s="177">
        <f t="shared" si="0"/>
        <v>20</v>
      </c>
      <c r="B27" s="177" t="s">
        <v>18</v>
      </c>
      <c r="C27" s="184" t="s">
        <v>949</v>
      </c>
      <c r="D27" s="177" t="s">
        <v>86</v>
      </c>
      <c r="E27" s="180" t="s">
        <v>91</v>
      </c>
      <c r="F27" s="181">
        <v>251110083562496</v>
      </c>
      <c r="G27" s="188">
        <v>3011225</v>
      </c>
      <c r="H27" s="182" t="s">
        <v>948</v>
      </c>
      <c r="I27" s="188">
        <v>308831559</v>
      </c>
      <c r="J27" s="177" t="s">
        <v>136</v>
      </c>
      <c r="K27" s="177">
        <f>+M27/L27</f>
        <v>10</v>
      </c>
      <c r="L27" s="193">
        <v>27451</v>
      </c>
      <c r="M27" s="193">
        <v>274510</v>
      </c>
      <c r="O27" s="167">
        <v>1</v>
      </c>
      <c r="P27" s="167">
        <f t="shared" si="1"/>
        <v>10</v>
      </c>
      <c r="Q27" s="167">
        <f t="shared" si="2"/>
        <v>274510</v>
      </c>
      <c r="R27" s="167">
        <f t="shared" si="3"/>
        <v>0</v>
      </c>
      <c r="S27" s="167">
        <f t="shared" si="4"/>
        <v>0</v>
      </c>
      <c r="T27" s="167">
        <f t="shared" si="5"/>
        <v>0</v>
      </c>
    </row>
    <row r="28" spans="1:20" s="170" customFormat="1" ht="15" x14ac:dyDescent="0.25">
      <c r="A28" s="185">
        <f t="shared" si="0"/>
        <v>21</v>
      </c>
      <c r="B28" s="185" t="s">
        <v>18</v>
      </c>
      <c r="C28" s="175" t="s">
        <v>951</v>
      </c>
      <c r="D28" s="177" t="s">
        <v>86</v>
      </c>
      <c r="E28" s="180" t="s">
        <v>91</v>
      </c>
      <c r="F28" s="186">
        <v>251110083568419</v>
      </c>
      <c r="G28" s="190">
        <v>3016105</v>
      </c>
      <c r="H28" s="187" t="s">
        <v>950</v>
      </c>
      <c r="I28" s="190">
        <v>311864027</v>
      </c>
      <c r="J28" s="177" t="s">
        <v>93</v>
      </c>
      <c r="K28" s="185">
        <v>10</v>
      </c>
      <c r="L28" s="195">
        <v>10000</v>
      </c>
      <c r="M28" s="195">
        <f>+L28*K28</f>
        <v>100000</v>
      </c>
      <c r="O28" s="167">
        <v>1</v>
      </c>
      <c r="P28" s="167">
        <f t="shared" si="1"/>
        <v>10</v>
      </c>
      <c r="Q28" s="167">
        <f t="shared" si="2"/>
        <v>100000</v>
      </c>
      <c r="R28" s="167">
        <f t="shared" si="3"/>
        <v>0</v>
      </c>
      <c r="S28" s="167">
        <f t="shared" si="4"/>
        <v>0</v>
      </c>
      <c r="T28" s="167">
        <f t="shared" si="5"/>
        <v>0</v>
      </c>
    </row>
    <row r="29" spans="1:20" s="170" customFormat="1" ht="45" x14ac:dyDescent="0.25">
      <c r="A29" s="177">
        <f t="shared" si="0"/>
        <v>22</v>
      </c>
      <c r="B29" s="177" t="s">
        <v>18</v>
      </c>
      <c r="C29" s="184" t="s">
        <v>133</v>
      </c>
      <c r="D29" s="177" t="s">
        <v>86</v>
      </c>
      <c r="E29" s="180" t="s">
        <v>952</v>
      </c>
      <c r="F29" s="181">
        <v>251100913910787</v>
      </c>
      <c r="G29" s="191" t="s">
        <v>953</v>
      </c>
      <c r="H29" s="182" t="s">
        <v>118</v>
      </c>
      <c r="I29" s="188">
        <v>200903001</v>
      </c>
      <c r="J29" s="177" t="s">
        <v>134</v>
      </c>
      <c r="K29" s="177">
        <v>59</v>
      </c>
      <c r="L29" s="194">
        <f>+M29/K29</f>
        <v>100774.88</v>
      </c>
      <c r="M29" s="194">
        <v>5945717.9199999999</v>
      </c>
      <c r="O29" s="167"/>
      <c r="P29" s="167">
        <f t="shared" si="1"/>
        <v>0</v>
      </c>
      <c r="Q29" s="167">
        <f t="shared" si="2"/>
        <v>0</v>
      </c>
      <c r="R29" s="167">
        <f t="shared" si="3"/>
        <v>1</v>
      </c>
      <c r="S29" s="167">
        <f t="shared" si="4"/>
        <v>59</v>
      </c>
      <c r="T29" s="167">
        <f t="shared" si="5"/>
        <v>5945717.9199999999</v>
      </c>
    </row>
    <row r="30" spans="1:20" s="170" customFormat="1" ht="15" x14ac:dyDescent="0.25">
      <c r="A30" s="177">
        <f t="shared" si="0"/>
        <v>23</v>
      </c>
      <c r="B30" s="177" t="s">
        <v>18</v>
      </c>
      <c r="C30" s="184" t="s">
        <v>955</v>
      </c>
      <c r="D30" s="177" t="s">
        <v>86</v>
      </c>
      <c r="E30" s="180" t="s">
        <v>91</v>
      </c>
      <c r="F30" s="181">
        <v>25311008027827</v>
      </c>
      <c r="G30" s="188" t="s">
        <v>956</v>
      </c>
      <c r="H30" s="182" t="s">
        <v>954</v>
      </c>
      <c r="I30" s="188">
        <v>304280228</v>
      </c>
      <c r="J30" s="177" t="s">
        <v>93</v>
      </c>
      <c r="K30" s="177">
        <v>1</v>
      </c>
      <c r="L30" s="193">
        <v>5600000</v>
      </c>
      <c r="M30" s="193">
        <f>+L30*K30</f>
        <v>5600000</v>
      </c>
      <c r="O30" s="167">
        <v>1</v>
      </c>
      <c r="P30" s="167">
        <f t="shared" si="1"/>
        <v>1</v>
      </c>
      <c r="Q30" s="167">
        <f t="shared" si="2"/>
        <v>5600000</v>
      </c>
      <c r="R30" s="167">
        <f t="shared" si="3"/>
        <v>0</v>
      </c>
      <c r="S30" s="167">
        <f t="shared" si="4"/>
        <v>0</v>
      </c>
      <c r="T30" s="167">
        <f t="shared" si="5"/>
        <v>0</v>
      </c>
    </row>
    <row r="31" spans="1:20" s="170" customFormat="1" ht="30" x14ac:dyDescent="0.25">
      <c r="A31" s="177">
        <f t="shared" si="0"/>
        <v>24</v>
      </c>
      <c r="B31" s="177" t="s">
        <v>18</v>
      </c>
      <c r="C31" s="184" t="s">
        <v>957</v>
      </c>
      <c r="D31" s="177" t="s">
        <v>86</v>
      </c>
      <c r="E31" s="180" t="s">
        <v>91</v>
      </c>
      <c r="F31" s="181">
        <v>251110083624195</v>
      </c>
      <c r="G31" s="181">
        <v>3063598</v>
      </c>
      <c r="H31" s="182" t="s">
        <v>109</v>
      </c>
      <c r="I31" s="188">
        <v>303166677</v>
      </c>
      <c r="J31" s="177" t="s">
        <v>93</v>
      </c>
      <c r="K31" s="177">
        <f>+M31/L31</f>
        <v>4</v>
      </c>
      <c r="L31" s="193">
        <v>32900</v>
      </c>
      <c r="M31" s="193">
        <v>131600</v>
      </c>
      <c r="O31" s="167">
        <v>1</v>
      </c>
      <c r="P31" s="167">
        <f t="shared" si="1"/>
        <v>4</v>
      </c>
      <c r="Q31" s="167">
        <f t="shared" si="2"/>
        <v>131600</v>
      </c>
      <c r="R31" s="167">
        <f t="shared" si="3"/>
        <v>0</v>
      </c>
      <c r="S31" s="167">
        <f t="shared" si="4"/>
        <v>0</v>
      </c>
      <c r="T31" s="167">
        <f t="shared" si="5"/>
        <v>0</v>
      </c>
    </row>
    <row r="32" spans="1:20" s="170" customFormat="1" ht="15" x14ac:dyDescent="0.25">
      <c r="A32" s="177">
        <f t="shared" si="0"/>
        <v>25</v>
      </c>
      <c r="B32" s="177" t="s">
        <v>18</v>
      </c>
      <c r="C32" s="184" t="s">
        <v>958</v>
      </c>
      <c r="D32" s="177" t="s">
        <v>86</v>
      </c>
      <c r="E32" s="180" t="s">
        <v>91</v>
      </c>
      <c r="F32" s="181">
        <v>251110083645392</v>
      </c>
      <c r="G32" s="188">
        <v>3081422</v>
      </c>
      <c r="H32" s="182" t="s">
        <v>109</v>
      </c>
      <c r="I32" s="188">
        <v>303166677</v>
      </c>
      <c r="J32" s="177" t="s">
        <v>959</v>
      </c>
      <c r="K32" s="177">
        <v>26</v>
      </c>
      <c r="L32" s="193">
        <v>10000</v>
      </c>
      <c r="M32" s="193">
        <f>+L32*K32</f>
        <v>260000</v>
      </c>
      <c r="O32" s="167">
        <v>1</v>
      </c>
      <c r="P32" s="167">
        <f t="shared" si="1"/>
        <v>26</v>
      </c>
      <c r="Q32" s="167">
        <f t="shared" si="2"/>
        <v>260000</v>
      </c>
      <c r="R32" s="167">
        <f t="shared" si="3"/>
        <v>0</v>
      </c>
      <c r="S32" s="167">
        <f t="shared" si="4"/>
        <v>0</v>
      </c>
      <c r="T32" s="167">
        <f t="shared" si="5"/>
        <v>0</v>
      </c>
    </row>
    <row r="33" spans="1:20" s="170" customFormat="1" ht="15" x14ac:dyDescent="0.25">
      <c r="A33" s="177">
        <f t="shared" si="0"/>
        <v>26</v>
      </c>
      <c r="B33" s="177" t="s">
        <v>18</v>
      </c>
      <c r="C33" s="184" t="s">
        <v>960</v>
      </c>
      <c r="D33" s="177" t="s">
        <v>86</v>
      </c>
      <c r="E33" s="180" t="s">
        <v>91</v>
      </c>
      <c r="F33" s="181">
        <v>251110083645463</v>
      </c>
      <c r="G33" s="188">
        <v>3081488</v>
      </c>
      <c r="H33" s="182" t="s">
        <v>109</v>
      </c>
      <c r="I33" s="188">
        <v>303166677</v>
      </c>
      <c r="J33" s="177" t="s">
        <v>959</v>
      </c>
      <c r="K33" s="177">
        <v>10</v>
      </c>
      <c r="L33" s="193">
        <v>9990</v>
      </c>
      <c r="M33" s="193">
        <f>+L33*K33</f>
        <v>99900</v>
      </c>
      <c r="O33" s="167">
        <v>1</v>
      </c>
      <c r="P33" s="167">
        <f t="shared" si="1"/>
        <v>10</v>
      </c>
      <c r="Q33" s="167">
        <f t="shared" si="2"/>
        <v>99900</v>
      </c>
      <c r="R33" s="167">
        <f t="shared" si="3"/>
        <v>0</v>
      </c>
      <c r="S33" s="167">
        <f t="shared" si="4"/>
        <v>0</v>
      </c>
      <c r="T33" s="167">
        <f t="shared" si="5"/>
        <v>0</v>
      </c>
    </row>
    <row r="34" spans="1:20" s="170" customFormat="1" ht="30" x14ac:dyDescent="0.25">
      <c r="A34" s="177">
        <f t="shared" ref="A34:A64" si="8">+A33+1</f>
        <v>27</v>
      </c>
      <c r="B34" s="177" t="s">
        <v>18</v>
      </c>
      <c r="C34" s="184" t="s">
        <v>962</v>
      </c>
      <c r="D34" s="177" t="s">
        <v>86</v>
      </c>
      <c r="E34" s="180" t="s">
        <v>91</v>
      </c>
      <c r="F34" s="181">
        <v>251110083645370</v>
      </c>
      <c r="G34" s="188">
        <v>3081400</v>
      </c>
      <c r="H34" s="182" t="s">
        <v>961</v>
      </c>
      <c r="I34" s="191" t="s">
        <v>963</v>
      </c>
      <c r="J34" s="177" t="s">
        <v>959</v>
      </c>
      <c r="K34" s="177">
        <f>+M34/L34</f>
        <v>40</v>
      </c>
      <c r="L34" s="193">
        <v>12988</v>
      </c>
      <c r="M34" s="193">
        <v>519520</v>
      </c>
      <c r="O34" s="167">
        <v>1</v>
      </c>
      <c r="P34" s="167">
        <f t="shared" si="1"/>
        <v>40</v>
      </c>
      <c r="Q34" s="167">
        <f t="shared" si="2"/>
        <v>519520</v>
      </c>
      <c r="R34" s="167">
        <f t="shared" si="3"/>
        <v>0</v>
      </c>
      <c r="S34" s="167">
        <f t="shared" si="4"/>
        <v>0</v>
      </c>
      <c r="T34" s="167">
        <f t="shared" si="5"/>
        <v>0</v>
      </c>
    </row>
    <row r="35" spans="1:20" s="170" customFormat="1" ht="30" x14ac:dyDescent="0.25">
      <c r="A35" s="177">
        <f t="shared" si="8"/>
        <v>28</v>
      </c>
      <c r="B35" s="177" t="s">
        <v>18</v>
      </c>
      <c r="C35" s="184" t="s">
        <v>964</v>
      </c>
      <c r="D35" s="177" t="s">
        <v>86</v>
      </c>
      <c r="E35" s="180" t="s">
        <v>91</v>
      </c>
      <c r="F35" s="181">
        <v>251110083646640</v>
      </c>
      <c r="G35" s="188">
        <v>3082504</v>
      </c>
      <c r="H35" s="182" t="s">
        <v>109</v>
      </c>
      <c r="I35" s="188">
        <v>303166677</v>
      </c>
      <c r="J35" s="177" t="s">
        <v>93</v>
      </c>
      <c r="K35" s="177">
        <v>3</v>
      </c>
      <c r="L35" s="193">
        <v>24990</v>
      </c>
      <c r="M35" s="193">
        <f>+L35*K35</f>
        <v>74970</v>
      </c>
      <c r="O35" s="167">
        <v>1</v>
      </c>
      <c r="P35" s="167">
        <f t="shared" si="1"/>
        <v>3</v>
      </c>
      <c r="Q35" s="167">
        <f t="shared" si="2"/>
        <v>74970</v>
      </c>
      <c r="R35" s="167">
        <f t="shared" si="3"/>
        <v>0</v>
      </c>
      <c r="S35" s="167">
        <f t="shared" si="4"/>
        <v>0</v>
      </c>
      <c r="T35" s="167">
        <f t="shared" si="5"/>
        <v>0</v>
      </c>
    </row>
    <row r="36" spans="1:20" s="170" customFormat="1" ht="15" x14ac:dyDescent="0.25">
      <c r="A36" s="177">
        <f t="shared" si="8"/>
        <v>29</v>
      </c>
      <c r="B36" s="177" t="s">
        <v>18</v>
      </c>
      <c r="C36" s="184" t="s">
        <v>960</v>
      </c>
      <c r="D36" s="177" t="s">
        <v>86</v>
      </c>
      <c r="E36" s="180" t="s">
        <v>91</v>
      </c>
      <c r="F36" s="181">
        <v>251110083646663</v>
      </c>
      <c r="G36" s="188">
        <v>3082530</v>
      </c>
      <c r="H36" s="182" t="s">
        <v>109</v>
      </c>
      <c r="I36" s="188">
        <v>303166677</v>
      </c>
      <c r="J36" s="177" t="s">
        <v>959</v>
      </c>
      <c r="K36" s="177">
        <v>10</v>
      </c>
      <c r="L36" s="193">
        <v>9999</v>
      </c>
      <c r="M36" s="193">
        <f t="shared" ref="M36" si="9">L36*K36</f>
        <v>99990</v>
      </c>
      <c r="O36" s="167">
        <v>1</v>
      </c>
      <c r="P36" s="167">
        <f t="shared" si="1"/>
        <v>10</v>
      </c>
      <c r="Q36" s="167">
        <f t="shared" si="2"/>
        <v>99990</v>
      </c>
      <c r="R36" s="167">
        <f t="shared" si="3"/>
        <v>0</v>
      </c>
      <c r="S36" s="167">
        <f t="shared" si="4"/>
        <v>0</v>
      </c>
      <c r="T36" s="167">
        <f t="shared" si="5"/>
        <v>0</v>
      </c>
    </row>
    <row r="37" spans="1:20" s="170" customFormat="1" ht="15" x14ac:dyDescent="0.25">
      <c r="A37" s="177">
        <f t="shared" si="8"/>
        <v>30</v>
      </c>
      <c r="B37" s="177" t="s">
        <v>18</v>
      </c>
      <c r="C37" s="184" t="s">
        <v>965</v>
      </c>
      <c r="D37" s="177" t="s">
        <v>86</v>
      </c>
      <c r="E37" s="180" t="s">
        <v>91</v>
      </c>
      <c r="F37" s="181">
        <v>251110083646671</v>
      </c>
      <c r="G37" s="188">
        <v>3082537</v>
      </c>
      <c r="H37" s="182" t="s">
        <v>109</v>
      </c>
      <c r="I37" s="188">
        <v>303166677</v>
      </c>
      <c r="J37" s="177" t="s">
        <v>93</v>
      </c>
      <c r="K37" s="177">
        <v>2</v>
      </c>
      <c r="L37" s="193">
        <v>90000</v>
      </c>
      <c r="M37" s="193">
        <f>+L37*K37</f>
        <v>180000</v>
      </c>
      <c r="O37" s="167">
        <v>1</v>
      </c>
      <c r="P37" s="167">
        <f t="shared" si="1"/>
        <v>2</v>
      </c>
      <c r="Q37" s="167">
        <f t="shared" si="2"/>
        <v>180000</v>
      </c>
      <c r="R37" s="167">
        <f t="shared" si="3"/>
        <v>0</v>
      </c>
      <c r="S37" s="167">
        <f t="shared" si="4"/>
        <v>0</v>
      </c>
      <c r="T37" s="167">
        <f t="shared" si="5"/>
        <v>0</v>
      </c>
    </row>
    <row r="38" spans="1:20" s="170" customFormat="1" ht="15" x14ac:dyDescent="0.25">
      <c r="A38" s="177">
        <f t="shared" si="8"/>
        <v>31</v>
      </c>
      <c r="B38" s="177" t="s">
        <v>18</v>
      </c>
      <c r="C38" s="184" t="s">
        <v>966</v>
      </c>
      <c r="D38" s="177" t="s">
        <v>86</v>
      </c>
      <c r="E38" s="180" t="s">
        <v>91</v>
      </c>
      <c r="F38" s="181">
        <v>251110083646667</v>
      </c>
      <c r="G38" s="188">
        <v>3082534</v>
      </c>
      <c r="H38" s="182" t="s">
        <v>109</v>
      </c>
      <c r="I38" s="188">
        <v>303166677</v>
      </c>
      <c r="J38" s="177" t="s">
        <v>967</v>
      </c>
      <c r="K38" s="177">
        <v>1</v>
      </c>
      <c r="L38" s="193">
        <v>45990</v>
      </c>
      <c r="M38" s="193">
        <v>45990</v>
      </c>
      <c r="O38" s="167">
        <v>1</v>
      </c>
      <c r="P38" s="167">
        <f t="shared" si="1"/>
        <v>1</v>
      </c>
      <c r="Q38" s="167">
        <f t="shared" si="2"/>
        <v>45990</v>
      </c>
      <c r="R38" s="167">
        <f t="shared" si="3"/>
        <v>0</v>
      </c>
      <c r="S38" s="167">
        <f t="shared" si="4"/>
        <v>0</v>
      </c>
      <c r="T38" s="167">
        <f t="shared" si="5"/>
        <v>0</v>
      </c>
    </row>
    <row r="39" spans="1:20" s="170" customFormat="1" ht="15" x14ac:dyDescent="0.25">
      <c r="A39" s="177">
        <f t="shared" si="8"/>
        <v>32</v>
      </c>
      <c r="B39" s="177" t="s">
        <v>18</v>
      </c>
      <c r="C39" s="184" t="s">
        <v>965</v>
      </c>
      <c r="D39" s="177" t="s">
        <v>86</v>
      </c>
      <c r="E39" s="180" t="s">
        <v>91</v>
      </c>
      <c r="F39" s="181">
        <v>251110083646681</v>
      </c>
      <c r="G39" s="188">
        <v>3082546</v>
      </c>
      <c r="H39" s="182" t="s">
        <v>109</v>
      </c>
      <c r="I39" s="188">
        <v>303166677</v>
      </c>
      <c r="J39" s="177" t="s">
        <v>93</v>
      </c>
      <c r="K39" s="177">
        <v>1</v>
      </c>
      <c r="L39" s="193">
        <v>15000</v>
      </c>
      <c r="M39" s="193">
        <v>15000</v>
      </c>
      <c r="O39" s="167">
        <v>1</v>
      </c>
      <c r="P39" s="167">
        <f t="shared" si="1"/>
        <v>1</v>
      </c>
      <c r="Q39" s="167">
        <f t="shared" si="2"/>
        <v>15000</v>
      </c>
      <c r="R39" s="167">
        <f t="shared" si="3"/>
        <v>0</v>
      </c>
      <c r="S39" s="167">
        <f t="shared" si="4"/>
        <v>0</v>
      </c>
      <c r="T39" s="167">
        <f t="shared" si="5"/>
        <v>0</v>
      </c>
    </row>
    <row r="40" spans="1:20" s="170" customFormat="1" ht="15" x14ac:dyDescent="0.25">
      <c r="A40" s="177">
        <f t="shared" si="8"/>
        <v>33</v>
      </c>
      <c r="B40" s="177" t="s">
        <v>18</v>
      </c>
      <c r="C40" s="184" t="s">
        <v>968</v>
      </c>
      <c r="D40" s="177" t="s">
        <v>86</v>
      </c>
      <c r="E40" s="180" t="s">
        <v>91</v>
      </c>
      <c r="F40" s="181">
        <v>251110083646686</v>
      </c>
      <c r="G40" s="188">
        <v>3082550</v>
      </c>
      <c r="H40" s="182" t="s">
        <v>109</v>
      </c>
      <c r="I40" s="188">
        <v>303166677</v>
      </c>
      <c r="J40" s="177" t="s">
        <v>93</v>
      </c>
      <c r="K40" s="177">
        <v>1</v>
      </c>
      <c r="L40" s="193">
        <v>40000</v>
      </c>
      <c r="M40" s="193">
        <f>+L40*K40</f>
        <v>40000</v>
      </c>
      <c r="O40" s="167">
        <v>1</v>
      </c>
      <c r="P40" s="167">
        <f t="shared" si="1"/>
        <v>1</v>
      </c>
      <c r="Q40" s="167">
        <f t="shared" si="2"/>
        <v>40000</v>
      </c>
      <c r="R40" s="167">
        <f t="shared" si="3"/>
        <v>0</v>
      </c>
      <c r="S40" s="167">
        <f t="shared" si="4"/>
        <v>0</v>
      </c>
      <c r="T40" s="167">
        <f t="shared" si="5"/>
        <v>0</v>
      </c>
    </row>
    <row r="41" spans="1:20" s="170" customFormat="1" ht="60" x14ac:dyDescent="0.25">
      <c r="A41" s="177">
        <f t="shared" si="8"/>
        <v>34</v>
      </c>
      <c r="B41" s="177" t="s">
        <v>18</v>
      </c>
      <c r="C41" s="184" t="s">
        <v>129</v>
      </c>
      <c r="D41" s="177" t="s">
        <v>86</v>
      </c>
      <c r="E41" s="180" t="s">
        <v>115</v>
      </c>
      <c r="F41" s="181">
        <v>251101103935000</v>
      </c>
      <c r="G41" s="188">
        <v>1943357669</v>
      </c>
      <c r="H41" s="182" t="s">
        <v>920</v>
      </c>
      <c r="I41" s="188">
        <v>203366731</v>
      </c>
      <c r="J41" s="177" t="s">
        <v>112</v>
      </c>
      <c r="K41" s="177">
        <v>12</v>
      </c>
      <c r="L41" s="193">
        <v>300000</v>
      </c>
      <c r="M41" s="193">
        <f>+L41*K41</f>
        <v>3600000</v>
      </c>
      <c r="O41" s="167"/>
      <c r="P41" s="167">
        <f t="shared" si="1"/>
        <v>0</v>
      </c>
      <c r="Q41" s="167">
        <f t="shared" si="2"/>
        <v>0</v>
      </c>
      <c r="R41" s="167">
        <f t="shared" si="3"/>
        <v>1</v>
      </c>
      <c r="S41" s="167">
        <f t="shared" si="4"/>
        <v>12</v>
      </c>
      <c r="T41" s="167">
        <f t="shared" si="5"/>
        <v>3600000</v>
      </c>
    </row>
    <row r="42" spans="1:20" s="170" customFormat="1" ht="30" x14ac:dyDescent="0.25">
      <c r="A42" s="177">
        <f t="shared" si="8"/>
        <v>35</v>
      </c>
      <c r="B42" s="177" t="s">
        <v>18</v>
      </c>
      <c r="C42" s="184" t="s">
        <v>106</v>
      </c>
      <c r="D42" s="177" t="s">
        <v>86</v>
      </c>
      <c r="E42" s="180" t="s">
        <v>91</v>
      </c>
      <c r="F42" s="181">
        <v>251110083665479</v>
      </c>
      <c r="G42" s="188">
        <v>3098152</v>
      </c>
      <c r="H42" s="182" t="s">
        <v>108</v>
      </c>
      <c r="I42" s="188">
        <v>306031559</v>
      </c>
      <c r="J42" s="177" t="s">
        <v>112</v>
      </c>
      <c r="K42" s="177">
        <v>1</v>
      </c>
      <c r="L42" s="193">
        <v>5347770</v>
      </c>
      <c r="M42" s="193">
        <v>5347770</v>
      </c>
      <c r="O42" s="167"/>
      <c r="P42" s="167">
        <f t="shared" si="1"/>
        <v>0</v>
      </c>
      <c r="Q42" s="167">
        <f t="shared" si="2"/>
        <v>0</v>
      </c>
      <c r="R42" s="167">
        <f t="shared" si="3"/>
        <v>1</v>
      </c>
      <c r="S42" s="167">
        <f t="shared" si="4"/>
        <v>1</v>
      </c>
      <c r="T42" s="167">
        <f t="shared" si="5"/>
        <v>5347770</v>
      </c>
    </row>
    <row r="43" spans="1:20" s="170" customFormat="1" ht="38.25" x14ac:dyDescent="0.25">
      <c r="A43" s="177">
        <f t="shared" si="8"/>
        <v>36</v>
      </c>
      <c r="B43" s="177" t="s">
        <v>18</v>
      </c>
      <c r="C43" s="184" t="s">
        <v>970</v>
      </c>
      <c r="D43" s="177" t="s">
        <v>96</v>
      </c>
      <c r="E43" s="180" t="s">
        <v>104</v>
      </c>
      <c r="F43" s="181">
        <v>251100433893105</v>
      </c>
      <c r="G43" s="188">
        <v>8</v>
      </c>
      <c r="H43" s="182" t="s">
        <v>969</v>
      </c>
      <c r="I43" s="191" t="s">
        <v>971</v>
      </c>
      <c r="J43" s="177" t="s">
        <v>93</v>
      </c>
      <c r="K43" s="177">
        <v>1</v>
      </c>
      <c r="L43" s="193">
        <v>4000000</v>
      </c>
      <c r="M43" s="193">
        <v>4000000</v>
      </c>
      <c r="O43" s="167">
        <v>1</v>
      </c>
      <c r="P43" s="167">
        <f t="shared" si="1"/>
        <v>1</v>
      </c>
      <c r="Q43" s="167">
        <f t="shared" si="2"/>
        <v>4000000</v>
      </c>
      <c r="R43" s="167">
        <f t="shared" si="3"/>
        <v>0</v>
      </c>
      <c r="S43" s="167">
        <f t="shared" si="4"/>
        <v>0</v>
      </c>
      <c r="T43" s="167">
        <f t="shared" si="5"/>
        <v>0</v>
      </c>
    </row>
    <row r="44" spans="1:20" s="170" customFormat="1" ht="38.25" x14ac:dyDescent="0.25">
      <c r="A44" s="177">
        <f t="shared" si="8"/>
        <v>37</v>
      </c>
      <c r="B44" s="177" t="s">
        <v>18</v>
      </c>
      <c r="C44" s="184" t="s">
        <v>970</v>
      </c>
      <c r="D44" s="177" t="s">
        <v>96</v>
      </c>
      <c r="E44" s="180" t="s">
        <v>104</v>
      </c>
      <c r="F44" s="181">
        <v>251100433892900</v>
      </c>
      <c r="G44" s="188">
        <v>9</v>
      </c>
      <c r="H44" s="182" t="s">
        <v>969</v>
      </c>
      <c r="I44" s="191" t="s">
        <v>971</v>
      </c>
      <c r="J44" s="177" t="s">
        <v>93</v>
      </c>
      <c r="K44" s="177">
        <v>1</v>
      </c>
      <c r="L44" s="193">
        <v>4000000</v>
      </c>
      <c r="M44" s="193">
        <v>4000000</v>
      </c>
      <c r="O44" s="167">
        <v>1</v>
      </c>
      <c r="P44" s="167">
        <f t="shared" si="1"/>
        <v>1</v>
      </c>
      <c r="Q44" s="167">
        <f t="shared" si="2"/>
        <v>4000000</v>
      </c>
      <c r="R44" s="167">
        <f t="shared" si="3"/>
        <v>0</v>
      </c>
      <c r="S44" s="167">
        <f t="shared" si="4"/>
        <v>0</v>
      </c>
      <c r="T44" s="167">
        <f t="shared" si="5"/>
        <v>0</v>
      </c>
    </row>
    <row r="45" spans="1:20" s="170" customFormat="1" ht="38.25" x14ac:dyDescent="0.25">
      <c r="A45" s="177">
        <f t="shared" si="8"/>
        <v>38</v>
      </c>
      <c r="B45" s="177" t="s">
        <v>18</v>
      </c>
      <c r="C45" s="184" t="s">
        <v>95</v>
      </c>
      <c r="D45" s="177" t="s">
        <v>96</v>
      </c>
      <c r="E45" s="180" t="s">
        <v>104</v>
      </c>
      <c r="F45" s="181">
        <v>251100433892767</v>
      </c>
      <c r="G45" s="188" t="s">
        <v>972</v>
      </c>
      <c r="H45" s="182" t="s">
        <v>113</v>
      </c>
      <c r="I45" s="188">
        <v>200543309</v>
      </c>
      <c r="J45" s="177" t="s">
        <v>93</v>
      </c>
      <c r="K45" s="177">
        <v>2</v>
      </c>
      <c r="L45" s="193">
        <f>+M45/K45</f>
        <v>9391844.5</v>
      </c>
      <c r="M45" s="193">
        <v>18783689</v>
      </c>
      <c r="O45" s="167"/>
      <c r="P45" s="167">
        <f t="shared" si="1"/>
        <v>0</v>
      </c>
      <c r="Q45" s="167">
        <f t="shared" si="2"/>
        <v>0</v>
      </c>
      <c r="R45" s="167">
        <f t="shared" si="3"/>
        <v>1</v>
      </c>
      <c r="S45" s="167">
        <f t="shared" si="4"/>
        <v>2</v>
      </c>
      <c r="T45" s="167">
        <f t="shared" si="5"/>
        <v>18783689</v>
      </c>
    </row>
    <row r="46" spans="1:20" s="170" customFormat="1" ht="38.25" x14ac:dyDescent="0.25">
      <c r="A46" s="177">
        <f t="shared" si="8"/>
        <v>39</v>
      </c>
      <c r="B46" s="177" t="s">
        <v>18</v>
      </c>
      <c r="C46" s="184" t="s">
        <v>95</v>
      </c>
      <c r="D46" s="177" t="s">
        <v>96</v>
      </c>
      <c r="E46" s="180" t="s">
        <v>104</v>
      </c>
      <c r="F46" s="181">
        <v>251100433892761</v>
      </c>
      <c r="G46" s="188" t="s">
        <v>114</v>
      </c>
      <c r="H46" s="182" t="s">
        <v>113</v>
      </c>
      <c r="I46" s="188">
        <v>200543309</v>
      </c>
      <c r="J46" s="177" t="s">
        <v>93</v>
      </c>
      <c r="K46" s="177">
        <v>2</v>
      </c>
      <c r="L46" s="192">
        <f>+M46/K46</f>
        <v>31103769</v>
      </c>
      <c r="M46" s="193">
        <v>62207538</v>
      </c>
      <c r="O46" s="167"/>
      <c r="P46" s="167">
        <f t="shared" si="1"/>
        <v>0</v>
      </c>
      <c r="Q46" s="167">
        <f t="shared" si="2"/>
        <v>0</v>
      </c>
      <c r="R46" s="167">
        <f t="shared" si="3"/>
        <v>1</v>
      </c>
      <c r="S46" s="167">
        <f t="shared" si="4"/>
        <v>2</v>
      </c>
      <c r="T46" s="167">
        <f t="shared" si="5"/>
        <v>62207538</v>
      </c>
    </row>
    <row r="47" spans="1:20" s="170" customFormat="1" ht="15" x14ac:dyDescent="0.25">
      <c r="A47" s="177">
        <f t="shared" si="8"/>
        <v>40</v>
      </c>
      <c r="B47" s="177" t="s">
        <v>19</v>
      </c>
      <c r="C47" s="184" t="s">
        <v>1182</v>
      </c>
      <c r="D47" s="177" t="s">
        <v>86</v>
      </c>
      <c r="E47" s="180" t="s">
        <v>91</v>
      </c>
      <c r="F47" s="181">
        <v>251110083669986</v>
      </c>
      <c r="G47" s="188">
        <v>3102007</v>
      </c>
      <c r="H47" s="182" t="s">
        <v>1183</v>
      </c>
      <c r="I47" s="188">
        <v>308667034</v>
      </c>
      <c r="J47" s="177" t="s">
        <v>132</v>
      </c>
      <c r="K47" s="177">
        <v>50</v>
      </c>
      <c r="L47" s="192">
        <v>18000</v>
      </c>
      <c r="M47" s="192">
        <f>+K47*L47</f>
        <v>900000</v>
      </c>
      <c r="O47" s="167"/>
      <c r="P47" s="167">
        <f t="shared" si="1"/>
        <v>0</v>
      </c>
      <c r="Q47" s="167">
        <f t="shared" si="2"/>
        <v>0</v>
      </c>
      <c r="R47" s="167">
        <f t="shared" si="3"/>
        <v>1</v>
      </c>
      <c r="S47" s="167">
        <f t="shared" si="4"/>
        <v>50</v>
      </c>
      <c r="T47" s="167">
        <f t="shared" si="5"/>
        <v>900000</v>
      </c>
    </row>
    <row r="48" spans="1:20" s="170" customFormat="1" ht="15" x14ac:dyDescent="0.25">
      <c r="A48" s="177">
        <f t="shared" si="8"/>
        <v>41</v>
      </c>
      <c r="B48" s="177" t="s">
        <v>19</v>
      </c>
      <c r="C48" s="184" t="s">
        <v>1184</v>
      </c>
      <c r="D48" s="177" t="s">
        <v>86</v>
      </c>
      <c r="E48" s="180" t="s">
        <v>91</v>
      </c>
      <c r="F48" s="181">
        <v>251110083670003</v>
      </c>
      <c r="G48" s="188">
        <v>3102024</v>
      </c>
      <c r="H48" s="182" t="s">
        <v>1185</v>
      </c>
      <c r="I48" s="188">
        <v>310565035</v>
      </c>
      <c r="J48" s="177" t="s">
        <v>93</v>
      </c>
      <c r="K48" s="177">
        <v>2</v>
      </c>
      <c r="L48" s="192">
        <v>43250</v>
      </c>
      <c r="M48" s="192">
        <f t="shared" ref="M48:M63" si="10">+K48*L48</f>
        <v>86500</v>
      </c>
      <c r="O48" s="167"/>
      <c r="P48" s="167">
        <f t="shared" si="1"/>
        <v>0</v>
      </c>
      <c r="Q48" s="167">
        <f t="shared" si="2"/>
        <v>0</v>
      </c>
      <c r="R48" s="167">
        <f t="shared" si="3"/>
        <v>1</v>
      </c>
      <c r="S48" s="167">
        <f t="shared" si="4"/>
        <v>2</v>
      </c>
      <c r="T48" s="167">
        <f t="shared" si="5"/>
        <v>86500</v>
      </c>
    </row>
    <row r="49" spans="1:20" s="170" customFormat="1" ht="15" x14ac:dyDescent="0.25">
      <c r="A49" s="177">
        <f t="shared" si="8"/>
        <v>42</v>
      </c>
      <c r="B49" s="177" t="s">
        <v>19</v>
      </c>
      <c r="C49" s="184" t="s">
        <v>1186</v>
      </c>
      <c r="D49" s="177" t="s">
        <v>86</v>
      </c>
      <c r="E49" s="180" t="s">
        <v>91</v>
      </c>
      <c r="F49" s="181">
        <v>251110083670062</v>
      </c>
      <c r="G49" s="188">
        <v>3102085</v>
      </c>
      <c r="H49" s="182" t="s">
        <v>1187</v>
      </c>
      <c r="I49" s="188">
        <v>311845674</v>
      </c>
      <c r="J49" s="177" t="s">
        <v>93</v>
      </c>
      <c r="K49" s="177">
        <v>5</v>
      </c>
      <c r="L49" s="192">
        <v>32000</v>
      </c>
      <c r="M49" s="192">
        <f t="shared" si="10"/>
        <v>160000</v>
      </c>
      <c r="O49" s="167"/>
      <c r="P49" s="167">
        <f>+IF(O49&gt;0,K49,0)</f>
        <v>0</v>
      </c>
      <c r="Q49" s="167">
        <f>+IF(O49&gt;0,M49,0)</f>
        <v>0</v>
      </c>
      <c r="R49" s="167">
        <f t="shared" si="3"/>
        <v>1</v>
      </c>
      <c r="S49" s="167">
        <f t="shared" si="4"/>
        <v>5</v>
      </c>
      <c r="T49" s="167">
        <f>+IF(R49&gt;0,M49,0)</f>
        <v>160000</v>
      </c>
    </row>
    <row r="50" spans="1:20" s="170" customFormat="1" ht="45" x14ac:dyDescent="0.25">
      <c r="A50" s="177">
        <f t="shared" si="8"/>
        <v>43</v>
      </c>
      <c r="B50" s="177" t="s">
        <v>19</v>
      </c>
      <c r="C50" s="184" t="s">
        <v>131</v>
      </c>
      <c r="D50" s="177" t="s">
        <v>86</v>
      </c>
      <c r="E50" s="180" t="s">
        <v>123</v>
      </c>
      <c r="F50" s="181">
        <v>251100103768996</v>
      </c>
      <c r="G50" s="188" t="s">
        <v>1188</v>
      </c>
      <c r="H50" s="182" t="s">
        <v>1189</v>
      </c>
      <c r="I50" s="188">
        <v>204118319</v>
      </c>
      <c r="J50" s="177" t="s">
        <v>89</v>
      </c>
      <c r="K50" s="177">
        <v>12</v>
      </c>
      <c r="L50" s="192">
        <v>1137000</v>
      </c>
      <c r="M50" s="192">
        <f t="shared" si="10"/>
        <v>13644000</v>
      </c>
      <c r="O50" s="167"/>
      <c r="P50" s="167">
        <f t="shared" ref="P50:P63" si="11">+IF(O50&gt;0,K50,0)</f>
        <v>0</v>
      </c>
      <c r="Q50" s="167">
        <f t="shared" ref="Q50:Q63" si="12">+IF(O50&gt;0,M50,0)</f>
        <v>0</v>
      </c>
      <c r="R50" s="167">
        <f t="shared" ref="R50:R63" si="13">+IF(O50&gt;0,0,1)</f>
        <v>1</v>
      </c>
      <c r="S50" s="167">
        <f>+IF(R50&gt;0,K50,0)</f>
        <v>12</v>
      </c>
      <c r="T50" s="167">
        <f t="shared" ref="T50:T63" si="14">+IF(R50&gt;0,M50,0)</f>
        <v>13644000</v>
      </c>
    </row>
    <row r="51" spans="1:20" s="170" customFormat="1" ht="48.75" customHeight="1" x14ac:dyDescent="0.25">
      <c r="A51" s="177">
        <f t="shared" si="8"/>
        <v>44</v>
      </c>
      <c r="B51" s="177" t="s">
        <v>19</v>
      </c>
      <c r="C51" s="184" t="s">
        <v>1190</v>
      </c>
      <c r="D51" s="177" t="s">
        <v>86</v>
      </c>
      <c r="E51" s="180" t="s">
        <v>91</v>
      </c>
      <c r="F51" s="181">
        <v>251111143710876</v>
      </c>
      <c r="G51" s="188">
        <v>3136475</v>
      </c>
      <c r="H51" s="182" t="s">
        <v>1191</v>
      </c>
      <c r="I51" s="188">
        <v>306612737</v>
      </c>
      <c r="J51" s="177" t="s">
        <v>93</v>
      </c>
      <c r="K51" s="177">
        <v>10</v>
      </c>
      <c r="L51" s="196">
        <v>3312.96</v>
      </c>
      <c r="M51" s="196">
        <f t="shared" si="10"/>
        <v>33129.599999999999</v>
      </c>
      <c r="O51" s="167">
        <v>1</v>
      </c>
      <c r="P51" s="167">
        <f t="shared" si="11"/>
        <v>10</v>
      </c>
      <c r="Q51" s="167">
        <f t="shared" si="12"/>
        <v>33129.599999999999</v>
      </c>
      <c r="R51" s="167">
        <f t="shared" si="13"/>
        <v>0</v>
      </c>
      <c r="S51" s="167">
        <f t="shared" ref="S51:S63" si="15">+IF(R51&gt;0,K51,0)</f>
        <v>0</v>
      </c>
      <c r="T51" s="167">
        <f t="shared" si="14"/>
        <v>0</v>
      </c>
    </row>
    <row r="52" spans="1:20" s="170" customFormat="1" ht="15" x14ac:dyDescent="0.25">
      <c r="A52" s="177">
        <f t="shared" si="8"/>
        <v>45</v>
      </c>
      <c r="B52" s="177" t="s">
        <v>19</v>
      </c>
      <c r="C52" s="184" t="s">
        <v>1192</v>
      </c>
      <c r="D52" s="177" t="s">
        <v>86</v>
      </c>
      <c r="E52" s="180" t="s">
        <v>91</v>
      </c>
      <c r="F52" s="181">
        <v>251110083727106</v>
      </c>
      <c r="G52" s="188">
        <v>3150372</v>
      </c>
      <c r="H52" s="182" t="s">
        <v>1193</v>
      </c>
      <c r="I52" s="188">
        <v>201354154</v>
      </c>
      <c r="J52" s="177" t="s">
        <v>89</v>
      </c>
      <c r="K52" s="177">
        <v>2</v>
      </c>
      <c r="L52" s="192">
        <v>880000</v>
      </c>
      <c r="M52" s="192">
        <f t="shared" si="10"/>
        <v>1760000</v>
      </c>
      <c r="O52" s="167">
        <v>1</v>
      </c>
      <c r="P52" s="167">
        <f t="shared" si="11"/>
        <v>2</v>
      </c>
      <c r="Q52" s="167">
        <f t="shared" si="12"/>
        <v>1760000</v>
      </c>
      <c r="R52" s="167">
        <f t="shared" si="13"/>
        <v>0</v>
      </c>
      <c r="S52" s="167">
        <f t="shared" si="15"/>
        <v>0</v>
      </c>
      <c r="T52" s="167">
        <f t="shared" si="14"/>
        <v>0</v>
      </c>
    </row>
    <row r="53" spans="1:20" s="170" customFormat="1" ht="30" x14ac:dyDescent="0.25">
      <c r="A53" s="177">
        <f t="shared" si="8"/>
        <v>46</v>
      </c>
      <c r="B53" s="177" t="s">
        <v>19</v>
      </c>
      <c r="C53" s="184" t="s">
        <v>1194</v>
      </c>
      <c r="D53" s="177" t="s">
        <v>86</v>
      </c>
      <c r="E53" s="180" t="s">
        <v>91</v>
      </c>
      <c r="F53" s="181">
        <v>252111144608641</v>
      </c>
      <c r="G53" s="188" t="s">
        <v>1195</v>
      </c>
      <c r="H53" s="182" t="s">
        <v>1196</v>
      </c>
      <c r="I53" s="191" t="s">
        <v>1197</v>
      </c>
      <c r="J53" s="177" t="s">
        <v>89</v>
      </c>
      <c r="K53" s="177">
        <v>3</v>
      </c>
      <c r="L53" s="192">
        <v>800000</v>
      </c>
      <c r="M53" s="192">
        <f t="shared" si="10"/>
        <v>2400000</v>
      </c>
      <c r="O53" s="167">
        <v>1</v>
      </c>
      <c r="P53" s="167">
        <f t="shared" si="11"/>
        <v>3</v>
      </c>
      <c r="Q53" s="167">
        <f t="shared" si="12"/>
        <v>2400000</v>
      </c>
      <c r="R53" s="167">
        <f t="shared" si="13"/>
        <v>0</v>
      </c>
      <c r="S53" s="167">
        <f t="shared" si="15"/>
        <v>0</v>
      </c>
      <c r="T53" s="167">
        <f t="shared" si="14"/>
        <v>0</v>
      </c>
    </row>
    <row r="54" spans="1:20" s="170" customFormat="1" ht="30" x14ac:dyDescent="0.25">
      <c r="A54" s="177">
        <f t="shared" si="8"/>
        <v>47</v>
      </c>
      <c r="B54" s="177" t="s">
        <v>19</v>
      </c>
      <c r="C54" s="184" t="s">
        <v>1198</v>
      </c>
      <c r="D54" s="177" t="s">
        <v>86</v>
      </c>
      <c r="E54" s="180" t="s">
        <v>91</v>
      </c>
      <c r="F54" s="181">
        <v>251110083816320</v>
      </c>
      <c r="G54" s="188">
        <v>3227384</v>
      </c>
      <c r="H54" s="182" t="s">
        <v>1199</v>
      </c>
      <c r="I54" s="188">
        <v>311653660</v>
      </c>
      <c r="J54" s="177" t="s">
        <v>93</v>
      </c>
      <c r="K54" s="177">
        <v>21000</v>
      </c>
      <c r="L54" s="192">
        <v>2</v>
      </c>
      <c r="M54" s="192">
        <f t="shared" si="10"/>
        <v>42000</v>
      </c>
      <c r="O54" s="167">
        <v>1</v>
      </c>
      <c r="P54" s="167">
        <f t="shared" si="11"/>
        <v>21000</v>
      </c>
      <c r="Q54" s="167">
        <f t="shared" si="12"/>
        <v>42000</v>
      </c>
      <c r="R54" s="167">
        <f t="shared" si="13"/>
        <v>0</v>
      </c>
      <c r="S54" s="167">
        <f t="shared" si="15"/>
        <v>0</v>
      </c>
      <c r="T54" s="167">
        <f t="shared" si="14"/>
        <v>0</v>
      </c>
    </row>
    <row r="55" spans="1:20" s="170" customFormat="1" ht="45" x14ac:dyDescent="0.25">
      <c r="A55" s="177">
        <f t="shared" si="8"/>
        <v>48</v>
      </c>
      <c r="B55" s="177" t="s">
        <v>19</v>
      </c>
      <c r="C55" s="184" t="s">
        <v>1200</v>
      </c>
      <c r="D55" s="177" t="s">
        <v>86</v>
      </c>
      <c r="E55" s="180" t="s">
        <v>91</v>
      </c>
      <c r="F55" s="181">
        <v>25311008076410</v>
      </c>
      <c r="G55" s="188" t="s">
        <v>1201</v>
      </c>
      <c r="H55" s="182" t="s">
        <v>1202</v>
      </c>
      <c r="I55" s="188">
        <v>305955564</v>
      </c>
      <c r="J55" s="177" t="s">
        <v>132</v>
      </c>
      <c r="K55" s="177">
        <v>100</v>
      </c>
      <c r="L55" s="192">
        <v>23950</v>
      </c>
      <c r="M55" s="192">
        <f t="shared" si="10"/>
        <v>2395000</v>
      </c>
      <c r="O55" s="167">
        <v>1</v>
      </c>
      <c r="P55" s="167">
        <f t="shared" si="11"/>
        <v>100</v>
      </c>
      <c r="Q55" s="167">
        <f t="shared" si="12"/>
        <v>2395000</v>
      </c>
      <c r="R55" s="167">
        <f t="shared" si="13"/>
        <v>0</v>
      </c>
      <c r="S55" s="167">
        <f t="shared" si="15"/>
        <v>0</v>
      </c>
      <c r="T55" s="167">
        <f t="shared" si="14"/>
        <v>0</v>
      </c>
    </row>
    <row r="56" spans="1:20" s="170" customFormat="1" ht="15" x14ac:dyDescent="0.25">
      <c r="A56" s="177">
        <f t="shared" si="8"/>
        <v>49</v>
      </c>
      <c r="B56" s="177" t="s">
        <v>19</v>
      </c>
      <c r="C56" s="184" t="s">
        <v>1203</v>
      </c>
      <c r="D56" s="177" t="s">
        <v>86</v>
      </c>
      <c r="E56" s="180" t="s">
        <v>91</v>
      </c>
      <c r="F56" s="181">
        <v>251110083819048</v>
      </c>
      <c r="G56" s="188">
        <v>3230394</v>
      </c>
      <c r="H56" s="182" t="s">
        <v>1204</v>
      </c>
      <c r="I56" s="188">
        <v>311937623</v>
      </c>
      <c r="J56" s="177" t="s">
        <v>93</v>
      </c>
      <c r="K56" s="177">
        <v>5</v>
      </c>
      <c r="L56" s="192">
        <v>31000</v>
      </c>
      <c r="M56" s="192">
        <f t="shared" si="10"/>
        <v>155000</v>
      </c>
      <c r="O56" s="167">
        <v>1</v>
      </c>
      <c r="P56" s="167">
        <f t="shared" si="11"/>
        <v>5</v>
      </c>
      <c r="Q56" s="167">
        <f t="shared" si="12"/>
        <v>155000</v>
      </c>
      <c r="R56" s="167">
        <f t="shared" si="13"/>
        <v>0</v>
      </c>
      <c r="S56" s="167">
        <f t="shared" si="15"/>
        <v>0</v>
      </c>
      <c r="T56" s="167">
        <f t="shared" si="14"/>
        <v>0</v>
      </c>
    </row>
    <row r="57" spans="1:20" s="170" customFormat="1" ht="15" x14ac:dyDescent="0.25">
      <c r="A57" s="177">
        <f t="shared" si="8"/>
        <v>50</v>
      </c>
      <c r="B57" s="177" t="s">
        <v>19</v>
      </c>
      <c r="C57" s="184" t="s">
        <v>1205</v>
      </c>
      <c r="D57" s="177" t="s">
        <v>86</v>
      </c>
      <c r="E57" s="180" t="s">
        <v>91</v>
      </c>
      <c r="F57" s="181">
        <v>251110083828026</v>
      </c>
      <c r="G57" s="188">
        <v>3237705</v>
      </c>
      <c r="H57" s="182" t="s">
        <v>1206</v>
      </c>
      <c r="I57" s="188">
        <v>306089114</v>
      </c>
      <c r="J57" s="177" t="s">
        <v>136</v>
      </c>
      <c r="K57" s="177">
        <v>200</v>
      </c>
      <c r="L57" s="192">
        <v>11000</v>
      </c>
      <c r="M57" s="192">
        <f t="shared" si="10"/>
        <v>2200000</v>
      </c>
      <c r="O57" s="167">
        <v>1</v>
      </c>
      <c r="P57" s="167">
        <f t="shared" si="11"/>
        <v>200</v>
      </c>
      <c r="Q57" s="167">
        <f t="shared" si="12"/>
        <v>2200000</v>
      </c>
      <c r="R57" s="167">
        <f t="shared" si="13"/>
        <v>0</v>
      </c>
      <c r="S57" s="167">
        <f t="shared" si="15"/>
        <v>0</v>
      </c>
      <c r="T57" s="167">
        <f t="shared" si="14"/>
        <v>0</v>
      </c>
    </row>
    <row r="58" spans="1:20" s="170" customFormat="1" ht="15" x14ac:dyDescent="0.25">
      <c r="A58" s="177">
        <f t="shared" si="8"/>
        <v>51</v>
      </c>
      <c r="B58" s="177" t="s">
        <v>19</v>
      </c>
      <c r="C58" s="184" t="s">
        <v>922</v>
      </c>
      <c r="D58" s="177" t="s">
        <v>86</v>
      </c>
      <c r="E58" s="180" t="s">
        <v>91</v>
      </c>
      <c r="F58" s="181">
        <v>251111143861060</v>
      </c>
      <c r="G58" s="188">
        <v>3278735</v>
      </c>
      <c r="H58" s="182" t="s">
        <v>121</v>
      </c>
      <c r="I58" s="188">
        <v>307405709</v>
      </c>
      <c r="J58" s="177" t="s">
        <v>93</v>
      </c>
      <c r="K58" s="177">
        <v>85</v>
      </c>
      <c r="L58" s="192">
        <v>18000</v>
      </c>
      <c r="M58" s="192">
        <f t="shared" si="10"/>
        <v>1530000</v>
      </c>
      <c r="O58" s="167">
        <v>1</v>
      </c>
      <c r="P58" s="167">
        <f t="shared" si="11"/>
        <v>85</v>
      </c>
      <c r="Q58" s="167">
        <f t="shared" si="12"/>
        <v>1530000</v>
      </c>
      <c r="R58" s="167">
        <f t="shared" si="13"/>
        <v>0</v>
      </c>
      <c r="S58" s="167">
        <f t="shared" si="15"/>
        <v>0</v>
      </c>
      <c r="T58" s="167">
        <f t="shared" si="14"/>
        <v>0</v>
      </c>
    </row>
    <row r="59" spans="1:20" s="170" customFormat="1" ht="38.25" x14ac:dyDescent="0.25">
      <c r="A59" s="177">
        <f t="shared" si="8"/>
        <v>52</v>
      </c>
      <c r="B59" s="177" t="s">
        <v>19</v>
      </c>
      <c r="C59" s="184" t="s">
        <v>1207</v>
      </c>
      <c r="D59" s="177" t="s">
        <v>86</v>
      </c>
      <c r="E59" s="180" t="s">
        <v>1208</v>
      </c>
      <c r="F59" s="181">
        <v>251101084082091</v>
      </c>
      <c r="G59" s="188">
        <v>1</v>
      </c>
      <c r="H59" s="182" t="s">
        <v>1209</v>
      </c>
      <c r="I59" s="188">
        <v>307523174</v>
      </c>
      <c r="J59" s="177" t="s">
        <v>89</v>
      </c>
      <c r="K59" s="177">
        <v>1</v>
      </c>
      <c r="L59" s="192">
        <v>340000</v>
      </c>
      <c r="M59" s="192">
        <f t="shared" si="10"/>
        <v>340000</v>
      </c>
      <c r="O59" s="167">
        <v>1</v>
      </c>
      <c r="P59" s="167">
        <f t="shared" si="11"/>
        <v>1</v>
      </c>
      <c r="Q59" s="167">
        <f t="shared" si="12"/>
        <v>340000</v>
      </c>
      <c r="R59" s="167">
        <f t="shared" si="13"/>
        <v>0</v>
      </c>
      <c r="S59" s="167">
        <f t="shared" si="15"/>
        <v>0</v>
      </c>
      <c r="T59" s="167">
        <f t="shared" si="14"/>
        <v>0</v>
      </c>
    </row>
    <row r="60" spans="1:20" s="170" customFormat="1" ht="30" x14ac:dyDescent="0.25">
      <c r="A60" s="177">
        <f t="shared" si="8"/>
        <v>53</v>
      </c>
      <c r="B60" s="177" t="s">
        <v>19</v>
      </c>
      <c r="C60" s="184" t="s">
        <v>1210</v>
      </c>
      <c r="D60" s="177" t="s">
        <v>86</v>
      </c>
      <c r="E60" s="180" t="s">
        <v>91</v>
      </c>
      <c r="F60" s="181">
        <v>251110083958950</v>
      </c>
      <c r="G60" s="188">
        <v>3380884</v>
      </c>
      <c r="H60" s="182" t="s">
        <v>1211</v>
      </c>
      <c r="I60" s="188">
        <v>308125519</v>
      </c>
      <c r="J60" s="177" t="s">
        <v>89</v>
      </c>
      <c r="K60" s="177">
        <v>1</v>
      </c>
      <c r="L60" s="192">
        <v>3000000</v>
      </c>
      <c r="M60" s="192">
        <f t="shared" si="10"/>
        <v>3000000</v>
      </c>
      <c r="O60" s="167">
        <v>1</v>
      </c>
      <c r="P60" s="167">
        <f t="shared" si="11"/>
        <v>1</v>
      </c>
      <c r="Q60" s="167">
        <f t="shared" si="12"/>
        <v>3000000</v>
      </c>
      <c r="R60" s="167">
        <f t="shared" si="13"/>
        <v>0</v>
      </c>
      <c r="S60" s="167">
        <f t="shared" si="15"/>
        <v>0</v>
      </c>
      <c r="T60" s="167">
        <f t="shared" si="14"/>
        <v>0</v>
      </c>
    </row>
    <row r="61" spans="1:20" s="170" customFormat="1" ht="60" x14ac:dyDescent="0.25">
      <c r="A61" s="177">
        <f t="shared" si="8"/>
        <v>54</v>
      </c>
      <c r="B61" s="177" t="s">
        <v>19</v>
      </c>
      <c r="C61" s="184" t="s">
        <v>129</v>
      </c>
      <c r="D61" s="177" t="s">
        <v>86</v>
      </c>
      <c r="E61" s="180" t="s">
        <v>1212</v>
      </c>
      <c r="F61" s="181">
        <v>251101104127794</v>
      </c>
      <c r="G61" s="188" t="s">
        <v>1213</v>
      </c>
      <c r="H61" s="182" t="s">
        <v>920</v>
      </c>
      <c r="I61" s="188">
        <v>203366731</v>
      </c>
      <c r="J61" s="177" t="s">
        <v>89</v>
      </c>
      <c r="K61" s="177">
        <v>1</v>
      </c>
      <c r="L61" s="192">
        <v>795000</v>
      </c>
      <c r="M61" s="192">
        <f t="shared" si="10"/>
        <v>795000</v>
      </c>
      <c r="O61" s="167">
        <v>1</v>
      </c>
      <c r="P61" s="167">
        <f t="shared" si="11"/>
        <v>1</v>
      </c>
      <c r="Q61" s="167">
        <f t="shared" si="12"/>
        <v>795000</v>
      </c>
      <c r="R61" s="167">
        <f t="shared" si="13"/>
        <v>0</v>
      </c>
      <c r="S61" s="167">
        <f t="shared" si="15"/>
        <v>0</v>
      </c>
      <c r="T61" s="167">
        <f t="shared" si="14"/>
        <v>0</v>
      </c>
    </row>
    <row r="62" spans="1:20" s="170" customFormat="1" ht="30" x14ac:dyDescent="0.25">
      <c r="A62" s="177">
        <f t="shared" si="8"/>
        <v>55</v>
      </c>
      <c r="B62" s="177" t="s">
        <v>19</v>
      </c>
      <c r="C62" s="184" t="s">
        <v>1214</v>
      </c>
      <c r="D62" s="177" t="s">
        <v>86</v>
      </c>
      <c r="E62" s="180" t="s">
        <v>91</v>
      </c>
      <c r="F62" s="181">
        <v>251110083987351</v>
      </c>
      <c r="G62" s="188">
        <v>3404909</v>
      </c>
      <c r="H62" s="182" t="s">
        <v>1215</v>
      </c>
      <c r="I62" s="188">
        <v>200838518</v>
      </c>
      <c r="J62" s="177" t="s">
        <v>89</v>
      </c>
      <c r="K62" s="177">
        <v>10</v>
      </c>
      <c r="L62" s="192">
        <v>78750</v>
      </c>
      <c r="M62" s="192">
        <f t="shared" si="10"/>
        <v>787500</v>
      </c>
      <c r="O62" s="167">
        <v>1</v>
      </c>
      <c r="P62" s="167">
        <f t="shared" si="11"/>
        <v>10</v>
      </c>
      <c r="Q62" s="167">
        <f t="shared" si="12"/>
        <v>787500</v>
      </c>
      <c r="R62" s="167">
        <f t="shared" si="13"/>
        <v>0</v>
      </c>
      <c r="S62" s="167">
        <f t="shared" si="15"/>
        <v>0</v>
      </c>
      <c r="T62" s="167">
        <f t="shared" si="14"/>
        <v>0</v>
      </c>
    </row>
    <row r="63" spans="1:20" s="170" customFormat="1" ht="15" x14ac:dyDescent="0.25">
      <c r="A63" s="177">
        <f t="shared" si="8"/>
        <v>56</v>
      </c>
      <c r="B63" s="177" t="s">
        <v>19</v>
      </c>
      <c r="C63" s="184" t="s">
        <v>1216</v>
      </c>
      <c r="D63" s="177" t="s">
        <v>86</v>
      </c>
      <c r="E63" s="180" t="s">
        <v>91</v>
      </c>
      <c r="F63" s="181">
        <v>251111143993616</v>
      </c>
      <c r="G63" s="188">
        <v>3410263</v>
      </c>
      <c r="H63" s="182" t="s">
        <v>1217</v>
      </c>
      <c r="I63" s="188">
        <v>303757574</v>
      </c>
      <c r="J63" s="177" t="s">
        <v>93</v>
      </c>
      <c r="K63" s="177">
        <v>1000</v>
      </c>
      <c r="L63" s="192">
        <v>2300</v>
      </c>
      <c r="M63" s="192">
        <f t="shared" si="10"/>
        <v>2300000</v>
      </c>
      <c r="O63" s="167">
        <v>1</v>
      </c>
      <c r="P63" s="167">
        <f t="shared" si="11"/>
        <v>1000</v>
      </c>
      <c r="Q63" s="167">
        <f t="shared" si="12"/>
        <v>2300000</v>
      </c>
      <c r="R63" s="167">
        <f t="shared" si="13"/>
        <v>0</v>
      </c>
      <c r="S63" s="167">
        <f t="shared" si="15"/>
        <v>0</v>
      </c>
      <c r="T63" s="167">
        <f t="shared" si="14"/>
        <v>0</v>
      </c>
    </row>
    <row r="64" spans="1:20" s="170" customFormat="1" ht="15" x14ac:dyDescent="0.25">
      <c r="A64" s="177">
        <f t="shared" si="8"/>
        <v>57</v>
      </c>
      <c r="B64" s="177" t="s">
        <v>19</v>
      </c>
      <c r="C64" s="184"/>
      <c r="D64" s="177"/>
      <c r="E64" s="180"/>
      <c r="F64" s="181"/>
      <c r="G64" s="188"/>
      <c r="H64" s="182"/>
      <c r="I64" s="188"/>
      <c r="J64" s="177"/>
      <c r="K64" s="177"/>
      <c r="L64" s="192"/>
      <c r="M64" s="192"/>
      <c r="O64" s="167"/>
      <c r="P64" s="167"/>
      <c r="Q64" s="167"/>
      <c r="R64" s="167"/>
      <c r="S64" s="167"/>
      <c r="T64" s="167"/>
    </row>
    <row r="65" spans="2:20" ht="18.75" customHeight="1" x14ac:dyDescent="0.25">
      <c r="B65" s="228" t="s">
        <v>70</v>
      </c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Q65" s="167"/>
      <c r="R65" s="167"/>
      <c r="S65" s="167"/>
      <c r="T65" s="167"/>
    </row>
  </sheetData>
  <autoFilter ref="A5:T51" xr:uid="{00000000-0009-0000-0000-000004000000}">
    <filterColumn colId="8" showButton="0"/>
  </autoFilter>
  <mergeCells count="15">
    <mergeCell ref="J1:M1"/>
    <mergeCell ref="E5:E6"/>
    <mergeCell ref="M5:M6"/>
    <mergeCell ref="J5:J6"/>
    <mergeCell ref="K5:K6"/>
    <mergeCell ref="L2:M2"/>
    <mergeCell ref="A3:M3"/>
    <mergeCell ref="L5:L6"/>
    <mergeCell ref="H5:I5"/>
    <mergeCell ref="F5:G6"/>
    <mergeCell ref="B65:M65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2"/>
  <sheetViews>
    <sheetView view="pageBreakPreview" zoomScale="85" zoomScaleNormal="70" zoomScaleSheetLayoutView="85" workbookViewId="0">
      <selection activeCell="A4" sqref="A4"/>
    </sheetView>
  </sheetViews>
  <sheetFormatPr defaultColWidth="9.140625" defaultRowHeight="18.75" x14ac:dyDescent="0.25"/>
  <cols>
    <col min="1" max="1" width="8.140625" style="21" customWidth="1"/>
    <col min="2" max="2" width="14.28515625" style="23" customWidth="1"/>
    <col min="3" max="3" width="50.28515625" style="21" customWidth="1"/>
    <col min="4" max="4" width="24.85546875" style="23" customWidth="1"/>
    <col min="5" max="5" width="22.140625" style="23" customWidth="1"/>
    <col min="6" max="7" width="18.5703125" style="23" customWidth="1"/>
    <col min="8" max="8" width="21.7109375" style="23" customWidth="1"/>
    <col min="9" max="9" width="16.7109375" style="21" customWidth="1"/>
    <col min="10" max="12" width="15.7109375" style="21" customWidth="1"/>
    <col min="13" max="16" width="18.7109375" style="21" customWidth="1"/>
    <col min="17" max="22" width="15.7109375" style="21" customWidth="1"/>
    <col min="23" max="16384" width="9.140625" style="21"/>
  </cols>
  <sheetData>
    <row r="1" spans="1:13" ht="93.75" customHeight="1" x14ac:dyDescent="0.25">
      <c r="F1" s="205" t="s">
        <v>77</v>
      </c>
      <c r="G1" s="205"/>
      <c r="H1" s="205"/>
    </row>
    <row r="2" spans="1:13" x14ac:dyDescent="0.25">
      <c r="H2" s="52"/>
    </row>
    <row r="3" spans="1:13" ht="81.75" customHeight="1" x14ac:dyDescent="0.25">
      <c r="A3" s="213" t="s">
        <v>977</v>
      </c>
      <c r="B3" s="213"/>
      <c r="C3" s="213"/>
      <c r="D3" s="213"/>
      <c r="E3" s="213"/>
      <c r="F3" s="213"/>
      <c r="G3" s="213"/>
      <c r="H3" s="213"/>
      <c r="I3" s="22"/>
      <c r="J3" s="22"/>
      <c r="K3" s="22"/>
      <c r="L3" s="22"/>
    </row>
    <row r="4" spans="1:13" x14ac:dyDescent="0.25">
      <c r="H4" s="24"/>
    </row>
    <row r="5" spans="1:13" ht="45" customHeight="1" x14ac:dyDescent="0.25">
      <c r="A5" s="238" t="s">
        <v>13</v>
      </c>
      <c r="B5" s="238" t="s">
        <v>14</v>
      </c>
      <c r="C5" s="238" t="s">
        <v>52</v>
      </c>
      <c r="D5" s="238" t="s">
        <v>43</v>
      </c>
      <c r="E5" s="238" t="s">
        <v>11</v>
      </c>
      <c r="F5" s="212" t="s">
        <v>53</v>
      </c>
      <c r="G5" s="212"/>
      <c r="H5" s="238" t="s">
        <v>65</v>
      </c>
      <c r="M5" s="25"/>
    </row>
    <row r="6" spans="1:13" ht="126.75" customHeight="1" x14ac:dyDescent="0.25">
      <c r="A6" s="239"/>
      <c r="B6" s="239"/>
      <c r="C6" s="239"/>
      <c r="D6" s="239"/>
      <c r="E6" s="239"/>
      <c r="F6" s="63" t="s">
        <v>59</v>
      </c>
      <c r="G6" s="63" t="s">
        <v>62</v>
      </c>
      <c r="H6" s="239"/>
    </row>
    <row r="7" spans="1:13" ht="37.5" customHeight="1" x14ac:dyDescent="0.25">
      <c r="A7" s="26">
        <v>1</v>
      </c>
      <c r="B7" s="26">
        <v>0</v>
      </c>
      <c r="C7" s="10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3" ht="37.5" customHeight="1" x14ac:dyDescent="0.25">
      <c r="A8" s="26">
        <f t="shared" ref="A8:A10" si="0">+A7+1</f>
        <v>2</v>
      </c>
      <c r="B8" s="26">
        <v>0</v>
      </c>
      <c r="C8" s="10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</row>
    <row r="9" spans="1:13" ht="37.5" customHeight="1" x14ac:dyDescent="0.25">
      <c r="A9" s="26">
        <f t="shared" si="0"/>
        <v>3</v>
      </c>
      <c r="B9" s="26">
        <v>0</v>
      </c>
      <c r="C9" s="10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</row>
    <row r="10" spans="1:13" ht="37.5" customHeight="1" x14ac:dyDescent="0.25">
      <c r="A10" s="26">
        <f t="shared" si="0"/>
        <v>4</v>
      </c>
      <c r="B10" s="26">
        <v>0</v>
      </c>
      <c r="C10" s="10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</row>
    <row r="12" spans="1:13" ht="48.75" customHeight="1" x14ac:dyDescent="0.25">
      <c r="B12" s="206" t="s">
        <v>70</v>
      </c>
      <c r="C12" s="206"/>
      <c r="D12" s="206"/>
      <c r="E12" s="206"/>
      <c r="F12" s="206"/>
      <c r="G12" s="206"/>
      <c r="H12" s="206"/>
    </row>
  </sheetData>
  <autoFilter ref="A5:M10" xr:uid="{00000000-0009-0000-0000-000005000000}">
    <filterColumn colId="6" showButton="0"/>
  </autoFilter>
  <mergeCells count="10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4"/>
  <sheetViews>
    <sheetView workbookViewId="0">
      <selection activeCell="A3" sqref="A3:K3"/>
    </sheetView>
  </sheetViews>
  <sheetFormatPr defaultColWidth="9.140625" defaultRowHeight="15" x14ac:dyDescent="0.25"/>
  <cols>
    <col min="1" max="1" width="9.140625" style="30"/>
    <col min="2" max="2" width="35" style="31" customWidth="1"/>
    <col min="3" max="3" width="12.85546875" style="31" customWidth="1"/>
    <col min="4" max="5" width="12.85546875" style="32" customWidth="1"/>
    <col min="6" max="6" width="17.28515625" style="33" customWidth="1"/>
    <col min="7" max="7" width="17.140625" style="33" customWidth="1"/>
    <col min="8" max="10" width="15" style="33" customWidth="1"/>
    <col min="11" max="11" width="16.140625" style="33" customWidth="1"/>
    <col min="12" max="16384" width="9.140625" style="33"/>
  </cols>
  <sheetData>
    <row r="1" spans="1:11" ht="73.5" customHeight="1" x14ac:dyDescent="0.25">
      <c r="H1" s="197" t="s">
        <v>78</v>
      </c>
      <c r="I1" s="198"/>
      <c r="J1" s="198"/>
      <c r="K1" s="198"/>
    </row>
    <row r="2" spans="1:11" ht="70.150000000000006" customHeight="1" x14ac:dyDescent="0.25">
      <c r="A2" s="240" t="s">
        <v>978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15.75" x14ac:dyDescent="0.25">
      <c r="A3" s="245" t="s">
        <v>92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x14ac:dyDescent="0.25">
      <c r="K4" s="29"/>
    </row>
    <row r="5" spans="1:11" s="36" customFormat="1" ht="33" customHeight="1" x14ac:dyDescent="0.25">
      <c r="A5" s="241" t="s">
        <v>13</v>
      </c>
      <c r="B5" s="241" t="s">
        <v>27</v>
      </c>
      <c r="C5" s="241" t="s">
        <v>25</v>
      </c>
      <c r="D5" s="241" t="s">
        <v>22</v>
      </c>
      <c r="E5" s="241" t="s">
        <v>23</v>
      </c>
      <c r="F5" s="243" t="s">
        <v>26</v>
      </c>
      <c r="G5" s="244"/>
      <c r="H5" s="241" t="s">
        <v>71</v>
      </c>
      <c r="I5" s="241" t="s">
        <v>68</v>
      </c>
      <c r="J5" s="241" t="s">
        <v>72</v>
      </c>
      <c r="K5" s="241" t="s">
        <v>28</v>
      </c>
    </row>
    <row r="6" spans="1:11" s="36" customFormat="1" ht="105.75" customHeight="1" x14ac:dyDescent="0.25">
      <c r="A6" s="242"/>
      <c r="B6" s="242"/>
      <c r="C6" s="242"/>
      <c r="D6" s="242"/>
      <c r="E6" s="242"/>
      <c r="F6" s="34" t="s">
        <v>67</v>
      </c>
      <c r="G6" s="34" t="s">
        <v>66</v>
      </c>
      <c r="H6" s="242"/>
      <c r="I6" s="242"/>
      <c r="J6" s="242"/>
      <c r="K6" s="242"/>
    </row>
    <row r="7" spans="1:11" ht="19.5" customHeight="1" x14ac:dyDescent="0.25">
      <c r="A7" s="43" t="s">
        <v>35</v>
      </c>
      <c r="B7" s="42" t="s">
        <v>29</v>
      </c>
      <c r="C7" s="37"/>
      <c r="D7" s="38"/>
      <c r="E7" s="38"/>
      <c r="F7" s="40"/>
      <c r="G7" s="40"/>
      <c r="H7" s="40"/>
      <c r="I7" s="40"/>
      <c r="J7" s="40"/>
      <c r="K7" s="40"/>
    </row>
    <row r="8" spans="1:11" ht="19.5" customHeight="1" x14ac:dyDescent="0.25">
      <c r="A8" s="43"/>
      <c r="B8" s="42"/>
      <c r="C8" s="37"/>
      <c r="D8" s="38"/>
      <c r="E8" s="38"/>
      <c r="F8" s="40"/>
      <c r="G8" s="40"/>
      <c r="H8" s="40"/>
      <c r="I8" s="40"/>
      <c r="J8" s="40"/>
      <c r="K8" s="40"/>
    </row>
    <row r="9" spans="1:11" ht="19.5" customHeight="1" x14ac:dyDescent="0.25">
      <c r="A9" s="43"/>
      <c r="B9" s="42"/>
      <c r="C9" s="37"/>
      <c r="D9" s="38"/>
      <c r="E9" s="38"/>
      <c r="F9" s="40"/>
      <c r="G9" s="40"/>
      <c r="H9" s="40"/>
      <c r="I9" s="40"/>
      <c r="J9" s="40"/>
      <c r="K9" s="40"/>
    </row>
    <row r="10" spans="1:11" ht="19.5" customHeight="1" x14ac:dyDescent="0.25">
      <c r="A10" s="43" t="s">
        <v>36</v>
      </c>
      <c r="B10" s="42" t="s">
        <v>30</v>
      </c>
      <c r="C10" s="37"/>
      <c r="D10" s="38"/>
      <c r="E10" s="38"/>
      <c r="F10" s="40"/>
      <c r="G10" s="40"/>
      <c r="H10" s="40"/>
      <c r="I10" s="40"/>
      <c r="J10" s="40"/>
      <c r="K10" s="40"/>
    </row>
    <row r="11" spans="1:11" ht="19.5" customHeight="1" x14ac:dyDescent="0.25">
      <c r="A11" s="43"/>
      <c r="B11" s="42"/>
      <c r="C11" s="37"/>
      <c r="D11" s="38"/>
      <c r="E11" s="38"/>
      <c r="F11" s="40"/>
      <c r="G11" s="40"/>
      <c r="H11" s="40"/>
      <c r="I11" s="40"/>
      <c r="J11" s="40"/>
      <c r="K11" s="40"/>
    </row>
    <row r="12" spans="1:11" ht="19.5" customHeight="1" x14ac:dyDescent="0.25">
      <c r="A12" s="43"/>
      <c r="B12" s="42"/>
      <c r="C12" s="37"/>
      <c r="D12" s="38"/>
      <c r="E12" s="38"/>
      <c r="F12" s="40"/>
      <c r="G12" s="40"/>
      <c r="H12" s="40"/>
      <c r="I12" s="40"/>
      <c r="J12" s="40"/>
      <c r="K12" s="40"/>
    </row>
    <row r="13" spans="1:11" ht="19.5" customHeight="1" x14ac:dyDescent="0.25">
      <c r="A13" s="43" t="s">
        <v>37</v>
      </c>
      <c r="B13" s="42" t="s">
        <v>31</v>
      </c>
      <c r="C13" s="37"/>
      <c r="D13" s="38"/>
      <c r="E13" s="38"/>
      <c r="F13" s="40"/>
      <c r="G13" s="40"/>
      <c r="H13" s="40"/>
      <c r="I13" s="40"/>
      <c r="J13" s="40"/>
      <c r="K13" s="40"/>
    </row>
    <row r="14" spans="1:11" ht="19.5" customHeight="1" x14ac:dyDescent="0.25">
      <c r="A14" s="43"/>
      <c r="B14" s="42"/>
      <c r="C14" s="37"/>
      <c r="D14" s="38"/>
      <c r="E14" s="38"/>
      <c r="F14" s="40"/>
      <c r="G14" s="40"/>
      <c r="H14" s="40"/>
      <c r="I14" s="40"/>
      <c r="J14" s="40"/>
      <c r="K14" s="40"/>
    </row>
    <row r="15" spans="1:11" ht="19.5" customHeight="1" x14ac:dyDescent="0.25">
      <c r="A15" s="43"/>
      <c r="B15" s="42"/>
      <c r="C15" s="37"/>
      <c r="D15" s="38"/>
      <c r="E15" s="38"/>
      <c r="F15" s="40"/>
      <c r="G15" s="40"/>
      <c r="H15" s="40"/>
      <c r="I15" s="40"/>
      <c r="J15" s="40"/>
      <c r="K15" s="40"/>
    </row>
    <row r="16" spans="1:11" ht="30" customHeight="1" x14ac:dyDescent="0.25">
      <c r="A16" s="43" t="s">
        <v>38</v>
      </c>
      <c r="B16" s="42" t="s">
        <v>32</v>
      </c>
      <c r="C16" s="37"/>
      <c r="D16" s="38"/>
      <c r="E16" s="38"/>
      <c r="F16" s="40"/>
      <c r="G16" s="40"/>
      <c r="H16" s="40"/>
      <c r="I16" s="40"/>
      <c r="J16" s="40"/>
      <c r="K16" s="40"/>
    </row>
    <row r="17" spans="1:11" ht="19.5" customHeight="1" x14ac:dyDescent="0.25">
      <c r="A17" s="43"/>
      <c r="B17" s="42"/>
      <c r="C17" s="37"/>
      <c r="D17" s="38"/>
      <c r="E17" s="38"/>
      <c r="F17" s="40"/>
      <c r="G17" s="40"/>
      <c r="H17" s="40"/>
      <c r="I17" s="40"/>
      <c r="J17" s="40"/>
      <c r="K17" s="40"/>
    </row>
    <row r="18" spans="1:11" ht="19.5" customHeight="1" x14ac:dyDescent="0.25">
      <c r="A18" s="43"/>
      <c r="B18" s="42"/>
      <c r="C18" s="37"/>
      <c r="D18" s="38"/>
      <c r="E18" s="38"/>
      <c r="F18" s="40"/>
      <c r="G18" s="40"/>
      <c r="H18" s="40"/>
      <c r="I18" s="40"/>
      <c r="J18" s="40"/>
      <c r="K18" s="40"/>
    </row>
    <row r="19" spans="1:11" ht="19.5" customHeight="1" x14ac:dyDescent="0.25">
      <c r="A19" s="43" t="s">
        <v>39</v>
      </c>
      <c r="B19" s="42" t="s">
        <v>33</v>
      </c>
      <c r="C19" s="37"/>
      <c r="D19" s="38"/>
      <c r="E19" s="38"/>
      <c r="F19" s="40"/>
      <c r="G19" s="40"/>
      <c r="H19" s="40"/>
      <c r="I19" s="40"/>
      <c r="J19" s="40"/>
      <c r="K19" s="40"/>
    </row>
    <row r="20" spans="1:11" ht="19.5" customHeight="1" x14ac:dyDescent="0.25">
      <c r="A20" s="43"/>
      <c r="B20" s="42"/>
      <c r="C20" s="37"/>
      <c r="D20" s="38"/>
      <c r="E20" s="38"/>
      <c r="F20" s="40"/>
      <c r="G20" s="40"/>
      <c r="H20" s="40"/>
      <c r="I20" s="40"/>
      <c r="J20" s="40"/>
      <c r="K20" s="40"/>
    </row>
    <row r="21" spans="1:11" ht="19.5" customHeight="1" x14ac:dyDescent="0.25">
      <c r="A21" s="43"/>
      <c r="B21" s="42"/>
      <c r="C21" s="37"/>
      <c r="D21" s="38"/>
      <c r="E21" s="38"/>
      <c r="F21" s="40"/>
      <c r="G21" s="40"/>
      <c r="H21" s="40"/>
      <c r="I21" s="40"/>
      <c r="J21" s="40"/>
      <c r="K21" s="40"/>
    </row>
    <row r="22" spans="1:11" ht="19.5" customHeight="1" x14ac:dyDescent="0.25">
      <c r="A22" s="43" t="s">
        <v>40</v>
      </c>
      <c r="B22" s="42" t="s">
        <v>34</v>
      </c>
      <c r="C22" s="37"/>
      <c r="D22" s="38"/>
      <c r="E22" s="38"/>
      <c r="F22" s="40"/>
      <c r="G22" s="40"/>
      <c r="H22" s="40"/>
      <c r="I22" s="40"/>
      <c r="J22" s="40"/>
      <c r="K22" s="40"/>
    </row>
    <row r="23" spans="1:11" ht="19.5" customHeight="1" x14ac:dyDescent="0.25">
      <c r="A23" s="35"/>
      <c r="B23" s="42"/>
      <c r="C23" s="37"/>
      <c r="D23" s="38"/>
      <c r="E23" s="38"/>
      <c r="F23" s="40"/>
      <c r="G23" s="40"/>
      <c r="H23" s="40"/>
      <c r="I23" s="40"/>
      <c r="J23" s="40"/>
      <c r="K23" s="40"/>
    </row>
    <row r="24" spans="1:11" ht="19.5" customHeight="1" x14ac:dyDescent="0.25">
      <c r="A24" s="35"/>
      <c r="B24" s="37"/>
      <c r="C24" s="37"/>
      <c r="D24" s="39"/>
      <c r="E24" s="39"/>
      <c r="F24" s="40"/>
      <c r="G24" s="40"/>
      <c r="H24" s="40"/>
      <c r="I24" s="40"/>
      <c r="J24" s="40"/>
      <c r="K24" s="40"/>
    </row>
  </sheetData>
  <mergeCells count="13">
    <mergeCell ref="H1:K1"/>
    <mergeCell ref="A2:K2"/>
    <mergeCell ref="H5:H6"/>
    <mergeCell ref="I5:I6"/>
    <mergeCell ref="K5:K6"/>
    <mergeCell ref="A5:A6"/>
    <mergeCell ref="B5:B6"/>
    <mergeCell ref="C5:C6"/>
    <mergeCell ref="D5:D6"/>
    <mergeCell ref="E5:E6"/>
    <mergeCell ref="F5:G5"/>
    <mergeCell ref="J5:J6"/>
    <mergeCell ref="A3:K3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81"/>
  <sheetViews>
    <sheetView workbookViewId="0">
      <selection sqref="A1:XFD1048576"/>
    </sheetView>
  </sheetViews>
  <sheetFormatPr defaultRowHeight="15.75" x14ac:dyDescent="0.25"/>
  <cols>
    <col min="1" max="1" width="85.7109375" style="135" customWidth="1"/>
    <col min="2" max="2" width="11" style="78" customWidth="1"/>
    <col min="3" max="3" width="24.7109375" style="77" customWidth="1"/>
    <col min="4" max="4" width="25.140625" style="77" customWidth="1"/>
  </cols>
  <sheetData>
    <row r="1" spans="1:4" ht="54.75" customHeight="1" x14ac:dyDescent="0.25">
      <c r="C1" s="247" t="s">
        <v>152</v>
      </c>
      <c r="D1" s="247"/>
    </row>
    <row r="2" spans="1:4" x14ac:dyDescent="0.25">
      <c r="C2" s="248" t="s">
        <v>153</v>
      </c>
      <c r="D2" s="248"/>
    </row>
    <row r="3" spans="1:4" x14ac:dyDescent="0.25">
      <c r="D3" s="79" t="s">
        <v>154</v>
      </c>
    </row>
    <row r="5" spans="1:4" x14ac:dyDescent="0.25">
      <c r="A5" s="249" t="s">
        <v>155</v>
      </c>
      <c r="B5" s="249"/>
      <c r="C5" s="249"/>
      <c r="D5" s="249"/>
    </row>
    <row r="6" spans="1:4" x14ac:dyDescent="0.25">
      <c r="A6" s="249" t="s">
        <v>1109</v>
      </c>
      <c r="B6" s="249"/>
      <c r="C6" s="249"/>
      <c r="D6" s="249"/>
    </row>
    <row r="7" spans="1:4" x14ac:dyDescent="0.25">
      <c r="A7" s="136"/>
      <c r="B7" s="123"/>
      <c r="C7" s="123"/>
      <c r="D7" s="123"/>
    </row>
    <row r="8" spans="1:4" x14ac:dyDescent="0.25">
      <c r="A8" s="137" t="s">
        <v>156</v>
      </c>
      <c r="B8" s="249" t="s">
        <v>157</v>
      </c>
      <c r="C8" s="249"/>
      <c r="D8" s="249"/>
    </row>
    <row r="9" spans="1:4" x14ac:dyDescent="0.25">
      <c r="A9" s="137" t="s">
        <v>158</v>
      </c>
      <c r="B9" s="249" t="s">
        <v>1110</v>
      </c>
      <c r="C9" s="249"/>
      <c r="D9" s="249"/>
    </row>
    <row r="10" spans="1:4" x14ac:dyDescent="0.25">
      <c r="A10" s="137" t="s">
        <v>159</v>
      </c>
      <c r="B10" s="246" t="s">
        <v>1111</v>
      </c>
      <c r="C10" s="246"/>
      <c r="D10" s="246"/>
    </row>
    <row r="11" spans="1:4" x14ac:dyDescent="0.25">
      <c r="A11" s="137" t="s">
        <v>160</v>
      </c>
      <c r="B11" s="246" t="s">
        <v>161</v>
      </c>
      <c r="C11" s="246"/>
      <c r="D11" s="246"/>
    </row>
    <row r="12" spans="1:4" x14ac:dyDescent="0.25">
      <c r="A12" s="137" t="s">
        <v>162</v>
      </c>
      <c r="B12" s="246" t="s">
        <v>161</v>
      </c>
      <c r="C12" s="246"/>
      <c r="D12" s="246"/>
    </row>
    <row r="13" spans="1:4" x14ac:dyDescent="0.25">
      <c r="A13" s="137" t="s">
        <v>1112</v>
      </c>
      <c r="B13" s="246"/>
      <c r="C13" s="246"/>
      <c r="D13" s="246"/>
    </row>
    <row r="14" spans="1:4" x14ac:dyDescent="0.25">
      <c r="A14" s="137"/>
      <c r="B14" s="122"/>
      <c r="C14" s="122"/>
      <c r="D14" s="122"/>
    </row>
    <row r="15" spans="1:4" ht="31.5" x14ac:dyDescent="0.25">
      <c r="A15" s="80" t="s">
        <v>163</v>
      </c>
      <c r="B15" s="80" t="s">
        <v>164</v>
      </c>
      <c r="C15" s="80" t="s">
        <v>165</v>
      </c>
      <c r="D15" s="80" t="s">
        <v>166</v>
      </c>
    </row>
    <row r="16" spans="1:4" x14ac:dyDescent="0.25">
      <c r="A16" s="80" t="s">
        <v>163</v>
      </c>
      <c r="B16" s="81" t="s">
        <v>167</v>
      </c>
      <c r="C16" s="82">
        <v>0</v>
      </c>
      <c r="D16" s="82">
        <v>0</v>
      </c>
    </row>
    <row r="17" spans="1:4" x14ac:dyDescent="0.25">
      <c r="A17" s="80" t="s">
        <v>168</v>
      </c>
      <c r="B17" s="81" t="s">
        <v>167</v>
      </c>
      <c r="C17" s="82">
        <v>0</v>
      </c>
      <c r="D17" s="82">
        <v>0</v>
      </c>
    </row>
    <row r="18" spans="1:4" x14ac:dyDescent="0.25">
      <c r="A18" s="80" t="s">
        <v>169</v>
      </c>
      <c r="B18" s="81" t="s">
        <v>167</v>
      </c>
      <c r="C18" s="82">
        <v>0</v>
      </c>
      <c r="D18" s="82">
        <v>0</v>
      </c>
    </row>
    <row r="19" spans="1:4" x14ac:dyDescent="0.25">
      <c r="A19" s="83" t="s">
        <v>170</v>
      </c>
      <c r="B19" s="84" t="s">
        <v>171</v>
      </c>
      <c r="C19" s="85">
        <v>38444599.200000003</v>
      </c>
      <c r="D19" s="85">
        <v>32244599.199999999</v>
      </c>
    </row>
    <row r="20" spans="1:4" x14ac:dyDescent="0.25">
      <c r="A20" s="83" t="s">
        <v>172</v>
      </c>
      <c r="B20" s="84" t="s">
        <v>173</v>
      </c>
      <c r="C20" s="83">
        <v>38444599.200000003</v>
      </c>
      <c r="D20" s="83">
        <v>32244599.199999999</v>
      </c>
    </row>
    <row r="21" spans="1:4" ht="31.5" x14ac:dyDescent="0.25">
      <c r="A21" s="83" t="s">
        <v>174</v>
      </c>
      <c r="B21" s="84" t="s">
        <v>175</v>
      </c>
      <c r="C21" s="83">
        <v>0</v>
      </c>
      <c r="D21" s="83">
        <v>0</v>
      </c>
    </row>
    <row r="22" spans="1:4" ht="31.5" x14ac:dyDescent="0.25">
      <c r="A22" s="83" t="s">
        <v>176</v>
      </c>
      <c r="B22" s="84" t="s">
        <v>177</v>
      </c>
      <c r="C22" s="83">
        <v>0</v>
      </c>
      <c r="D22" s="83">
        <v>0</v>
      </c>
    </row>
    <row r="23" spans="1:4" ht="47.25" x14ac:dyDescent="0.25">
      <c r="A23" s="83" t="s">
        <v>178</v>
      </c>
      <c r="B23" s="84" t="s">
        <v>179</v>
      </c>
      <c r="C23" s="83">
        <v>0</v>
      </c>
      <c r="D23" s="83">
        <v>0</v>
      </c>
    </row>
    <row r="24" spans="1:4" ht="31.5" x14ac:dyDescent="0.25">
      <c r="A24" s="83" t="s">
        <v>180</v>
      </c>
      <c r="B24" s="84" t="s">
        <v>181</v>
      </c>
      <c r="C24" s="83">
        <v>0</v>
      </c>
      <c r="D24" s="83">
        <v>0</v>
      </c>
    </row>
    <row r="25" spans="1:4" ht="31.5" x14ac:dyDescent="0.25">
      <c r="A25" s="83" t="s">
        <v>182</v>
      </c>
      <c r="B25" s="84" t="s">
        <v>183</v>
      </c>
      <c r="C25" s="83">
        <v>0</v>
      </c>
      <c r="D25" s="83">
        <v>0</v>
      </c>
    </row>
    <row r="26" spans="1:4" ht="31.5" x14ac:dyDescent="0.25">
      <c r="A26" s="83" t="s">
        <v>184</v>
      </c>
      <c r="B26" s="84" t="s">
        <v>185</v>
      </c>
      <c r="C26" s="83">
        <v>0</v>
      </c>
      <c r="D26" s="83">
        <v>0</v>
      </c>
    </row>
    <row r="27" spans="1:4" ht="31.5" x14ac:dyDescent="0.25">
      <c r="A27" s="83" t="s">
        <v>186</v>
      </c>
      <c r="B27" s="84" t="s">
        <v>187</v>
      </c>
      <c r="C27" s="83">
        <v>0</v>
      </c>
      <c r="D27" s="83">
        <v>0</v>
      </c>
    </row>
    <row r="28" spans="1:4" x14ac:dyDescent="0.25">
      <c r="A28" s="83" t="s">
        <v>188</v>
      </c>
      <c r="B28" s="84" t="s">
        <v>189</v>
      </c>
      <c r="C28" s="83">
        <v>0</v>
      </c>
      <c r="D28" s="83">
        <v>0</v>
      </c>
    </row>
    <row r="29" spans="1:4" ht="31.5" x14ac:dyDescent="0.25">
      <c r="A29" s="83" t="s">
        <v>190</v>
      </c>
      <c r="B29" s="84" t="s">
        <v>191</v>
      </c>
      <c r="C29" s="83">
        <v>0</v>
      </c>
      <c r="D29" s="83">
        <v>0</v>
      </c>
    </row>
    <row r="30" spans="1:4" x14ac:dyDescent="0.25">
      <c r="A30" s="83" t="s">
        <v>192</v>
      </c>
      <c r="B30" s="84" t="s">
        <v>193</v>
      </c>
      <c r="C30" s="83">
        <v>0</v>
      </c>
      <c r="D30" s="83">
        <v>0</v>
      </c>
    </row>
    <row r="31" spans="1:4" x14ac:dyDescent="0.25">
      <c r="A31" s="83" t="s">
        <v>194</v>
      </c>
      <c r="B31" s="84" t="s">
        <v>195</v>
      </c>
      <c r="C31" s="83">
        <v>0</v>
      </c>
      <c r="D31" s="83">
        <v>0</v>
      </c>
    </row>
    <row r="32" spans="1:4" ht="31.5" x14ac:dyDescent="0.25">
      <c r="A32" s="83" t="s">
        <v>196</v>
      </c>
      <c r="B32" s="84" t="s">
        <v>197</v>
      </c>
      <c r="C32" s="83">
        <v>0</v>
      </c>
      <c r="D32" s="83">
        <v>0</v>
      </c>
    </row>
    <row r="33" spans="1:4" x14ac:dyDescent="0.25">
      <c r="A33" s="83" t="s">
        <v>198</v>
      </c>
      <c r="B33" s="84" t="s">
        <v>199</v>
      </c>
      <c r="C33" s="83">
        <v>0</v>
      </c>
      <c r="D33" s="83">
        <v>0</v>
      </c>
    </row>
    <row r="34" spans="1:4" ht="31.5" x14ac:dyDescent="0.25">
      <c r="A34" s="83" t="s">
        <v>200</v>
      </c>
      <c r="B34" s="84" t="s">
        <v>201</v>
      </c>
      <c r="C34" s="83">
        <v>0</v>
      </c>
      <c r="D34" s="83">
        <v>0</v>
      </c>
    </row>
    <row r="35" spans="1:4" x14ac:dyDescent="0.25">
      <c r="A35" s="83" t="s">
        <v>202</v>
      </c>
      <c r="B35" s="84" t="s">
        <v>203</v>
      </c>
      <c r="C35" s="83">
        <v>0</v>
      </c>
      <c r="D35" s="83">
        <v>0</v>
      </c>
    </row>
    <row r="36" spans="1:4" x14ac:dyDescent="0.25">
      <c r="A36" s="83" t="s">
        <v>204</v>
      </c>
      <c r="B36" s="84" t="s">
        <v>205</v>
      </c>
      <c r="C36" s="83">
        <v>0</v>
      </c>
      <c r="D36" s="83">
        <v>0</v>
      </c>
    </row>
    <row r="37" spans="1:4" ht="31.5" x14ac:dyDescent="0.25">
      <c r="A37" s="83" t="s">
        <v>206</v>
      </c>
      <c r="B37" s="84" t="s">
        <v>207</v>
      </c>
      <c r="C37" s="83">
        <v>0</v>
      </c>
      <c r="D37" s="83">
        <v>0</v>
      </c>
    </row>
    <row r="38" spans="1:4" x14ac:dyDescent="0.25">
      <c r="A38" s="83" t="s">
        <v>208</v>
      </c>
      <c r="B38" s="84" t="s">
        <v>209</v>
      </c>
      <c r="C38" s="83">
        <v>0</v>
      </c>
      <c r="D38" s="83">
        <v>0</v>
      </c>
    </row>
    <row r="39" spans="1:4" x14ac:dyDescent="0.25">
      <c r="A39" s="83" t="s">
        <v>210</v>
      </c>
      <c r="B39" s="84" t="s">
        <v>211</v>
      </c>
      <c r="C39" s="83">
        <v>0</v>
      </c>
      <c r="D39" s="83">
        <v>0</v>
      </c>
    </row>
    <row r="40" spans="1:4" x14ac:dyDescent="0.25">
      <c r="A40" s="83" t="s">
        <v>212</v>
      </c>
      <c r="B40" s="84" t="s">
        <v>213</v>
      </c>
      <c r="C40" s="83">
        <v>0</v>
      </c>
      <c r="D40" s="83">
        <v>0</v>
      </c>
    </row>
    <row r="41" spans="1:4" x14ac:dyDescent="0.25">
      <c r="A41" s="83" t="s">
        <v>214</v>
      </c>
      <c r="B41" s="84" t="s">
        <v>215</v>
      </c>
      <c r="C41" s="85">
        <f>+C42</f>
        <v>0</v>
      </c>
      <c r="D41" s="85">
        <f>+D42</f>
        <v>0</v>
      </c>
    </row>
    <row r="42" spans="1:4" x14ac:dyDescent="0.25">
      <c r="A42" s="83" t="s">
        <v>216</v>
      </c>
      <c r="B42" s="84" t="s">
        <v>217</v>
      </c>
      <c r="C42" s="83">
        <v>0</v>
      </c>
      <c r="D42" s="83">
        <v>0</v>
      </c>
    </row>
    <row r="43" spans="1:4" x14ac:dyDescent="0.25">
      <c r="A43" s="83" t="s">
        <v>218</v>
      </c>
      <c r="B43" s="84" t="s">
        <v>219</v>
      </c>
      <c r="C43" s="83">
        <v>0</v>
      </c>
      <c r="D43" s="83">
        <v>0</v>
      </c>
    </row>
    <row r="44" spans="1:4" ht="31.5" x14ac:dyDescent="0.25">
      <c r="A44" s="83" t="s">
        <v>979</v>
      </c>
      <c r="B44" s="84" t="s">
        <v>220</v>
      </c>
      <c r="C44" s="85">
        <v>0</v>
      </c>
      <c r="D44" s="85">
        <v>0</v>
      </c>
    </row>
    <row r="45" spans="1:4" x14ac:dyDescent="0.25">
      <c r="A45" s="83" t="s">
        <v>221</v>
      </c>
      <c r="B45" s="84" t="s">
        <v>222</v>
      </c>
      <c r="C45" s="83">
        <v>0</v>
      </c>
      <c r="D45" s="83">
        <v>0</v>
      </c>
    </row>
    <row r="46" spans="1:4" x14ac:dyDescent="0.25">
      <c r="A46" s="83" t="s">
        <v>980</v>
      </c>
      <c r="B46" s="84" t="s">
        <v>223</v>
      </c>
      <c r="C46" s="83">
        <v>0</v>
      </c>
      <c r="D46" s="83">
        <v>0</v>
      </c>
    </row>
    <row r="47" spans="1:4" ht="31.5" x14ac:dyDescent="0.25">
      <c r="A47" s="83" t="s">
        <v>224</v>
      </c>
      <c r="B47" s="84" t="s">
        <v>225</v>
      </c>
      <c r="C47" s="85">
        <v>0</v>
      </c>
      <c r="D47" s="85">
        <v>0</v>
      </c>
    </row>
    <row r="48" spans="1:4" ht="31.5" x14ac:dyDescent="0.25">
      <c r="A48" s="83" t="s">
        <v>226</v>
      </c>
      <c r="B48" s="84" t="s">
        <v>227</v>
      </c>
      <c r="C48" s="83">
        <v>0</v>
      </c>
      <c r="D48" s="83">
        <v>0</v>
      </c>
    </row>
    <row r="49" spans="1:4" x14ac:dyDescent="0.25">
      <c r="A49" s="83" t="s">
        <v>228</v>
      </c>
      <c r="B49" s="84" t="s">
        <v>229</v>
      </c>
      <c r="C49" s="83">
        <v>0</v>
      </c>
      <c r="D49" s="83">
        <v>0</v>
      </c>
    </row>
    <row r="50" spans="1:4" x14ac:dyDescent="0.25">
      <c r="A50" s="83" t="s">
        <v>230</v>
      </c>
      <c r="B50" s="84" t="s">
        <v>231</v>
      </c>
      <c r="C50" s="83">
        <v>0</v>
      </c>
      <c r="D50" s="83">
        <v>0</v>
      </c>
    </row>
    <row r="51" spans="1:4" x14ac:dyDescent="0.25">
      <c r="A51" s="83" t="s">
        <v>232</v>
      </c>
      <c r="B51" s="84" t="s">
        <v>233</v>
      </c>
      <c r="C51" s="83">
        <v>0</v>
      </c>
      <c r="D51" s="83">
        <v>0</v>
      </c>
    </row>
    <row r="52" spans="1:4" x14ac:dyDescent="0.25">
      <c r="A52" s="83" t="s">
        <v>234</v>
      </c>
      <c r="B52" s="84" t="s">
        <v>235</v>
      </c>
      <c r="C52" s="83">
        <v>0</v>
      </c>
      <c r="D52" s="83">
        <v>0</v>
      </c>
    </row>
    <row r="53" spans="1:4" ht="31.5" x14ac:dyDescent="0.25">
      <c r="A53" s="83" t="s">
        <v>236</v>
      </c>
      <c r="B53" s="84" t="s">
        <v>237</v>
      </c>
      <c r="C53" s="83">
        <v>0</v>
      </c>
      <c r="D53" s="83">
        <v>0</v>
      </c>
    </row>
    <row r="54" spans="1:4" x14ac:dyDescent="0.25">
      <c r="A54" s="83" t="s">
        <v>238</v>
      </c>
      <c r="B54" s="84" t="s">
        <v>239</v>
      </c>
      <c r="C54" s="83">
        <v>0</v>
      </c>
      <c r="D54" s="83">
        <v>0</v>
      </c>
    </row>
    <row r="55" spans="1:4" ht="31.5" x14ac:dyDescent="0.25">
      <c r="A55" s="83" t="s">
        <v>240</v>
      </c>
      <c r="B55" s="84" t="s">
        <v>241</v>
      </c>
      <c r="C55" s="85">
        <v>646024</v>
      </c>
      <c r="D55" s="85">
        <v>0</v>
      </c>
    </row>
    <row r="56" spans="1:4" ht="31.5" x14ac:dyDescent="0.25">
      <c r="A56" s="83" t="s">
        <v>242</v>
      </c>
      <c r="B56" s="84" t="s">
        <v>243</v>
      </c>
      <c r="C56" s="83">
        <v>646024</v>
      </c>
      <c r="D56" s="83">
        <v>0</v>
      </c>
    </row>
    <row r="57" spans="1:4" ht="47.25" x14ac:dyDescent="0.25">
      <c r="A57" s="83" t="s">
        <v>244</v>
      </c>
      <c r="B57" s="84" t="s">
        <v>245</v>
      </c>
      <c r="C57" s="85">
        <v>0</v>
      </c>
      <c r="D57" s="85">
        <v>0</v>
      </c>
    </row>
    <row r="58" spans="1:4" ht="31.5" x14ac:dyDescent="0.25">
      <c r="A58" s="83" t="s">
        <v>246</v>
      </c>
      <c r="B58" s="84" t="s">
        <v>247</v>
      </c>
      <c r="C58" s="83">
        <v>0</v>
      </c>
      <c r="D58" s="83">
        <v>0</v>
      </c>
    </row>
    <row r="59" spans="1:4" ht="31.5" x14ac:dyDescent="0.25">
      <c r="A59" s="83" t="s">
        <v>248</v>
      </c>
      <c r="B59" s="84" t="s">
        <v>116</v>
      </c>
      <c r="C59" s="83">
        <v>0</v>
      </c>
      <c r="D59" s="83">
        <v>0</v>
      </c>
    </row>
    <row r="60" spans="1:4" x14ac:dyDescent="0.25">
      <c r="A60" s="83" t="s">
        <v>249</v>
      </c>
      <c r="B60" s="84" t="s">
        <v>250</v>
      </c>
      <c r="C60" s="83">
        <v>0</v>
      </c>
      <c r="D60" s="83">
        <v>0</v>
      </c>
    </row>
    <row r="61" spans="1:4" x14ac:dyDescent="0.25">
      <c r="A61" s="83" t="s">
        <v>251</v>
      </c>
      <c r="B61" s="84" t="s">
        <v>252</v>
      </c>
      <c r="C61" s="83">
        <v>0</v>
      </c>
      <c r="D61" s="83">
        <v>0</v>
      </c>
    </row>
    <row r="62" spans="1:4" x14ac:dyDescent="0.25">
      <c r="A62" s="83" t="s">
        <v>253</v>
      </c>
      <c r="B62" s="84" t="s">
        <v>254</v>
      </c>
      <c r="C62" s="83">
        <v>0</v>
      </c>
      <c r="D62" s="83">
        <v>0</v>
      </c>
    </row>
    <row r="63" spans="1:4" x14ac:dyDescent="0.25">
      <c r="A63" s="83" t="s">
        <v>255</v>
      </c>
      <c r="B63" s="84" t="s">
        <v>256</v>
      </c>
      <c r="C63" s="83">
        <v>0</v>
      </c>
      <c r="D63" s="83">
        <v>0</v>
      </c>
    </row>
    <row r="64" spans="1:4" x14ac:dyDescent="0.25">
      <c r="A64" s="83" t="s">
        <v>257</v>
      </c>
      <c r="B64" s="84" t="s">
        <v>258</v>
      </c>
      <c r="C64" s="85">
        <v>0</v>
      </c>
      <c r="D64" s="85">
        <v>0</v>
      </c>
    </row>
    <row r="65" spans="1:4" ht="31.5" x14ac:dyDescent="0.25">
      <c r="A65" s="83" t="s">
        <v>981</v>
      </c>
      <c r="B65" s="84" t="s">
        <v>259</v>
      </c>
      <c r="C65" s="83">
        <v>0</v>
      </c>
      <c r="D65" s="83">
        <v>0</v>
      </c>
    </row>
    <row r="66" spans="1:4" ht="31.5" x14ac:dyDescent="0.25">
      <c r="A66" s="83" t="s">
        <v>982</v>
      </c>
      <c r="B66" s="84" t="s">
        <v>260</v>
      </c>
      <c r="C66" s="85">
        <v>0</v>
      </c>
      <c r="D66" s="85">
        <v>0</v>
      </c>
    </row>
    <row r="67" spans="1:4" ht="31.5" x14ac:dyDescent="0.25">
      <c r="A67" s="83" t="s">
        <v>983</v>
      </c>
      <c r="B67" s="84" t="s">
        <v>261</v>
      </c>
      <c r="C67" s="83">
        <v>0</v>
      </c>
      <c r="D67" s="83">
        <v>0</v>
      </c>
    </row>
    <row r="68" spans="1:4" ht="63" x14ac:dyDescent="0.25">
      <c r="A68" s="83" t="s">
        <v>984</v>
      </c>
      <c r="B68" s="84" t="s">
        <v>262</v>
      </c>
      <c r="C68" s="83">
        <v>0</v>
      </c>
      <c r="D68" s="83">
        <v>0</v>
      </c>
    </row>
    <row r="69" spans="1:4" ht="47.25" x14ac:dyDescent="0.25">
      <c r="A69" s="83" t="s">
        <v>985</v>
      </c>
      <c r="B69" s="84" t="s">
        <v>263</v>
      </c>
      <c r="C69" s="83">
        <v>0</v>
      </c>
      <c r="D69" s="83">
        <v>0</v>
      </c>
    </row>
    <row r="70" spans="1:4" ht="47.25" x14ac:dyDescent="0.25">
      <c r="A70" s="83" t="s">
        <v>986</v>
      </c>
      <c r="B70" s="84" t="s">
        <v>264</v>
      </c>
      <c r="C70" s="83">
        <v>0</v>
      </c>
      <c r="D70" s="83">
        <v>0</v>
      </c>
    </row>
    <row r="71" spans="1:4" ht="31.5" x14ac:dyDescent="0.25">
      <c r="A71" s="83" t="s">
        <v>987</v>
      </c>
      <c r="B71" s="84" t="s">
        <v>265</v>
      </c>
      <c r="C71" s="83">
        <v>0</v>
      </c>
      <c r="D71" s="83">
        <v>0</v>
      </c>
    </row>
    <row r="72" spans="1:4" ht="47.25" x14ac:dyDescent="0.25">
      <c r="A72" s="83" t="s">
        <v>988</v>
      </c>
      <c r="B72" s="84" t="s">
        <v>266</v>
      </c>
      <c r="C72" s="83">
        <v>0</v>
      </c>
      <c r="D72" s="83">
        <v>0</v>
      </c>
    </row>
    <row r="73" spans="1:4" ht="47.25" x14ac:dyDescent="0.25">
      <c r="A73" s="83" t="s">
        <v>989</v>
      </c>
      <c r="B73" s="84" t="s">
        <v>267</v>
      </c>
      <c r="C73" s="83">
        <v>0</v>
      </c>
      <c r="D73" s="83">
        <v>0</v>
      </c>
    </row>
    <row r="74" spans="1:4" ht="47.25" x14ac:dyDescent="0.25">
      <c r="A74" s="83" t="s">
        <v>990</v>
      </c>
      <c r="B74" s="84" t="s">
        <v>268</v>
      </c>
      <c r="C74" s="83">
        <v>0</v>
      </c>
      <c r="D74" s="83">
        <v>0</v>
      </c>
    </row>
    <row r="75" spans="1:4" ht="47.25" x14ac:dyDescent="0.25">
      <c r="A75" s="83" t="s">
        <v>991</v>
      </c>
      <c r="B75" s="84" t="s">
        <v>269</v>
      </c>
      <c r="C75" s="83">
        <v>0</v>
      </c>
      <c r="D75" s="83">
        <v>0</v>
      </c>
    </row>
    <row r="76" spans="1:4" ht="31.5" x14ac:dyDescent="0.25">
      <c r="A76" s="83" t="s">
        <v>992</v>
      </c>
      <c r="B76" s="84" t="s">
        <v>270</v>
      </c>
      <c r="C76" s="83">
        <v>0</v>
      </c>
      <c r="D76" s="83">
        <v>0</v>
      </c>
    </row>
    <row r="77" spans="1:4" x14ac:dyDescent="0.25">
      <c r="A77" s="83" t="s">
        <v>993</v>
      </c>
      <c r="B77" s="84" t="s">
        <v>271</v>
      </c>
      <c r="C77" s="83">
        <v>0</v>
      </c>
      <c r="D77" s="83">
        <v>0</v>
      </c>
    </row>
    <row r="78" spans="1:4" x14ac:dyDescent="0.25">
      <c r="A78" s="83" t="s">
        <v>994</v>
      </c>
      <c r="B78" s="84" t="s">
        <v>272</v>
      </c>
      <c r="C78" s="83">
        <v>0</v>
      </c>
      <c r="D78" s="83">
        <v>0</v>
      </c>
    </row>
    <row r="79" spans="1:4" x14ac:dyDescent="0.25">
      <c r="A79" s="83" t="s">
        <v>995</v>
      </c>
      <c r="B79" s="84" t="s">
        <v>273</v>
      </c>
      <c r="C79" s="83">
        <v>0</v>
      </c>
      <c r="D79" s="83">
        <v>0</v>
      </c>
    </row>
    <row r="80" spans="1:4" x14ac:dyDescent="0.25">
      <c r="A80" s="83" t="s">
        <v>274</v>
      </c>
      <c r="B80" s="84" t="s">
        <v>275</v>
      </c>
      <c r="C80" s="83">
        <v>0</v>
      </c>
      <c r="D80" s="83">
        <v>0</v>
      </c>
    </row>
    <row r="81" spans="1:4" x14ac:dyDescent="0.25">
      <c r="A81" s="83" t="s">
        <v>276</v>
      </c>
      <c r="B81" s="84" t="s">
        <v>277</v>
      </c>
      <c r="C81" s="83">
        <v>0</v>
      </c>
      <c r="D81" s="83">
        <v>0</v>
      </c>
    </row>
    <row r="82" spans="1:4" ht="47.25" x14ac:dyDescent="0.25">
      <c r="A82" s="80" t="s">
        <v>278</v>
      </c>
      <c r="B82" s="81" t="s">
        <v>279</v>
      </c>
      <c r="C82" s="86">
        <v>39090623.200000003</v>
      </c>
      <c r="D82" s="86">
        <v>32244599.199999999</v>
      </c>
    </row>
    <row r="83" spans="1:4" x14ac:dyDescent="0.25">
      <c r="A83" s="80" t="s">
        <v>280</v>
      </c>
      <c r="B83" s="81" t="s">
        <v>167</v>
      </c>
      <c r="C83" s="82">
        <v>0</v>
      </c>
      <c r="D83" s="82">
        <v>0</v>
      </c>
    </row>
    <row r="84" spans="1:4" x14ac:dyDescent="0.25">
      <c r="A84" s="83" t="s">
        <v>281</v>
      </c>
      <c r="B84" s="84" t="s">
        <v>282</v>
      </c>
      <c r="C84" s="85">
        <v>0</v>
      </c>
      <c r="D84" s="85">
        <v>0</v>
      </c>
    </row>
    <row r="85" spans="1:4" x14ac:dyDescent="0.25">
      <c r="A85" s="83" t="s">
        <v>996</v>
      </c>
      <c r="B85" s="84" t="s">
        <v>283</v>
      </c>
      <c r="C85" s="83">
        <v>0</v>
      </c>
      <c r="D85" s="83">
        <v>0</v>
      </c>
    </row>
    <row r="86" spans="1:4" x14ac:dyDescent="0.25">
      <c r="A86" s="83" t="s">
        <v>997</v>
      </c>
      <c r="B86" s="84" t="s">
        <v>284</v>
      </c>
      <c r="C86" s="83">
        <v>0</v>
      </c>
      <c r="D86" s="83">
        <v>0</v>
      </c>
    </row>
    <row r="87" spans="1:4" x14ac:dyDescent="0.25">
      <c r="A87" s="80" t="s">
        <v>285</v>
      </c>
      <c r="B87" s="81" t="s">
        <v>167</v>
      </c>
      <c r="C87" s="82">
        <v>0</v>
      </c>
      <c r="D87" s="82">
        <v>0</v>
      </c>
    </row>
    <row r="88" spans="1:4" ht="31.5" x14ac:dyDescent="0.25">
      <c r="A88" s="83" t="s">
        <v>286</v>
      </c>
      <c r="B88" s="84" t="s">
        <v>287</v>
      </c>
      <c r="C88" s="85">
        <v>94534343.439999998</v>
      </c>
      <c r="D88" s="85">
        <v>165305423.88999999</v>
      </c>
    </row>
    <row r="89" spans="1:4" ht="31.5" x14ac:dyDescent="0.25">
      <c r="A89" s="83" t="s">
        <v>288</v>
      </c>
      <c r="B89" s="84" t="s">
        <v>289</v>
      </c>
      <c r="C89" s="83">
        <v>0</v>
      </c>
      <c r="D89" s="83">
        <v>0</v>
      </c>
    </row>
    <row r="90" spans="1:4" ht="31.5" x14ac:dyDescent="0.25">
      <c r="A90" s="83" t="s">
        <v>290</v>
      </c>
      <c r="B90" s="84" t="s">
        <v>291</v>
      </c>
      <c r="C90" s="83">
        <v>0</v>
      </c>
      <c r="D90" s="83">
        <v>0</v>
      </c>
    </row>
    <row r="91" spans="1:4" ht="31.5" x14ac:dyDescent="0.25">
      <c r="A91" s="83" t="s">
        <v>292</v>
      </c>
      <c r="B91" s="84" t="s">
        <v>293</v>
      </c>
      <c r="C91" s="83">
        <v>0</v>
      </c>
      <c r="D91" s="83">
        <v>0</v>
      </c>
    </row>
    <row r="92" spans="1:4" ht="31.5" x14ac:dyDescent="0.25">
      <c r="A92" s="83" t="s">
        <v>294</v>
      </c>
      <c r="B92" s="84" t="s">
        <v>295</v>
      </c>
      <c r="C92" s="83">
        <v>0</v>
      </c>
      <c r="D92" s="83">
        <v>0</v>
      </c>
    </row>
    <row r="93" spans="1:4" ht="31.5" x14ac:dyDescent="0.25">
      <c r="A93" s="83" t="s">
        <v>296</v>
      </c>
      <c r="B93" s="84" t="s">
        <v>297</v>
      </c>
      <c r="C93" s="83">
        <v>94534343.439999998</v>
      </c>
      <c r="D93" s="83">
        <v>165305423.88999999</v>
      </c>
    </row>
    <row r="94" spans="1:4" ht="31.5" x14ac:dyDescent="0.25">
      <c r="A94" s="83" t="s">
        <v>298</v>
      </c>
      <c r="B94" s="84" t="s">
        <v>299</v>
      </c>
      <c r="C94" s="85">
        <v>0</v>
      </c>
      <c r="D94" s="85">
        <v>0</v>
      </c>
    </row>
    <row r="95" spans="1:4" ht="31.5" x14ac:dyDescent="0.25">
      <c r="A95" s="83" t="s">
        <v>300</v>
      </c>
      <c r="B95" s="84" t="s">
        <v>301</v>
      </c>
      <c r="C95" s="83">
        <v>0</v>
      </c>
      <c r="D95" s="83">
        <v>0</v>
      </c>
    </row>
    <row r="96" spans="1:4" ht="31.5" x14ac:dyDescent="0.25">
      <c r="A96" s="83" t="s">
        <v>302</v>
      </c>
      <c r="B96" s="84" t="s">
        <v>303</v>
      </c>
      <c r="C96" s="83">
        <v>0</v>
      </c>
      <c r="D96" s="83">
        <v>0</v>
      </c>
    </row>
    <row r="97" spans="1:4" ht="31.5" x14ac:dyDescent="0.25">
      <c r="A97" s="83" t="s">
        <v>304</v>
      </c>
      <c r="B97" s="84" t="s">
        <v>305</v>
      </c>
      <c r="C97" s="83">
        <v>0</v>
      </c>
      <c r="D97" s="83">
        <v>0</v>
      </c>
    </row>
    <row r="98" spans="1:4" ht="31.5" x14ac:dyDescent="0.25">
      <c r="A98" s="83" t="s">
        <v>306</v>
      </c>
      <c r="B98" s="84" t="s">
        <v>307</v>
      </c>
      <c r="C98" s="83">
        <v>0</v>
      </c>
      <c r="D98" s="83">
        <v>0</v>
      </c>
    </row>
    <row r="99" spans="1:4" ht="31.5" x14ac:dyDescent="0.25">
      <c r="A99" s="83" t="s">
        <v>308</v>
      </c>
      <c r="B99" s="84" t="s">
        <v>309</v>
      </c>
      <c r="C99" s="85">
        <v>0</v>
      </c>
      <c r="D99" s="85">
        <v>0</v>
      </c>
    </row>
    <row r="100" spans="1:4" x14ac:dyDescent="0.25">
      <c r="A100" s="83" t="s">
        <v>310</v>
      </c>
      <c r="B100" s="84" t="s">
        <v>311</v>
      </c>
      <c r="C100" s="83">
        <v>0</v>
      </c>
      <c r="D100" s="83">
        <v>0</v>
      </c>
    </row>
    <row r="101" spans="1:4" ht="31.5" x14ac:dyDescent="0.25">
      <c r="A101" s="83" t="s">
        <v>312</v>
      </c>
      <c r="B101" s="84" t="s">
        <v>313</v>
      </c>
      <c r="C101" s="83">
        <v>0</v>
      </c>
      <c r="D101" s="83">
        <v>0</v>
      </c>
    </row>
    <row r="102" spans="1:4" x14ac:dyDescent="0.25">
      <c r="A102" s="83" t="s">
        <v>314</v>
      </c>
      <c r="B102" s="84" t="s">
        <v>315</v>
      </c>
      <c r="C102" s="83">
        <v>0</v>
      </c>
      <c r="D102" s="83">
        <v>0</v>
      </c>
    </row>
    <row r="103" spans="1:4" ht="31.5" x14ac:dyDescent="0.25">
      <c r="A103" s="83" t="s">
        <v>316</v>
      </c>
      <c r="B103" s="84" t="s">
        <v>317</v>
      </c>
      <c r="C103" s="83">
        <v>0</v>
      </c>
      <c r="D103" s="83">
        <v>0</v>
      </c>
    </row>
    <row r="104" spans="1:4" ht="31.5" x14ac:dyDescent="0.25">
      <c r="A104" s="83" t="s">
        <v>318</v>
      </c>
      <c r="B104" s="84" t="s">
        <v>319</v>
      </c>
      <c r="C104" s="83">
        <v>0</v>
      </c>
      <c r="D104" s="83">
        <v>0</v>
      </c>
    </row>
    <row r="105" spans="1:4" x14ac:dyDescent="0.25">
      <c r="A105" s="83" t="s">
        <v>320</v>
      </c>
      <c r="B105" s="84" t="s">
        <v>321</v>
      </c>
      <c r="C105" s="83">
        <v>0</v>
      </c>
      <c r="D105" s="83">
        <v>0</v>
      </c>
    </row>
    <row r="106" spans="1:4" ht="31.5" x14ac:dyDescent="0.25">
      <c r="A106" s="83" t="s">
        <v>322</v>
      </c>
      <c r="B106" s="84" t="s">
        <v>323</v>
      </c>
      <c r="C106" s="83">
        <v>0</v>
      </c>
      <c r="D106" s="83">
        <v>0</v>
      </c>
    </row>
    <row r="107" spans="1:4" ht="31.5" x14ac:dyDescent="0.25">
      <c r="A107" s="82" t="s">
        <v>324</v>
      </c>
      <c r="B107" s="81" t="s">
        <v>325</v>
      </c>
      <c r="C107" s="86">
        <v>94534343.439999998</v>
      </c>
      <c r="D107" s="86">
        <v>165305423.88999999</v>
      </c>
    </row>
    <row r="108" spans="1:4" x14ac:dyDescent="0.25">
      <c r="A108" s="80" t="s">
        <v>326</v>
      </c>
      <c r="B108" s="81" t="s">
        <v>167</v>
      </c>
      <c r="C108" s="82">
        <v>0</v>
      </c>
      <c r="D108" s="82">
        <v>0</v>
      </c>
    </row>
    <row r="109" spans="1:4" x14ac:dyDescent="0.25">
      <c r="A109" s="80" t="s">
        <v>327</v>
      </c>
      <c r="B109" s="81" t="s">
        <v>167</v>
      </c>
      <c r="C109" s="82">
        <v>0</v>
      </c>
      <c r="D109" s="82">
        <v>0</v>
      </c>
    </row>
    <row r="110" spans="1:4" x14ac:dyDescent="0.25">
      <c r="A110" s="83" t="s">
        <v>328</v>
      </c>
      <c r="B110" s="84" t="s">
        <v>329</v>
      </c>
      <c r="C110" s="85">
        <v>0</v>
      </c>
      <c r="D110" s="85">
        <v>0</v>
      </c>
    </row>
    <row r="111" spans="1:4" x14ac:dyDescent="0.25">
      <c r="A111" s="83" t="s">
        <v>998</v>
      </c>
      <c r="B111" s="84" t="s">
        <v>330</v>
      </c>
      <c r="C111" s="83">
        <v>0</v>
      </c>
      <c r="D111" s="83">
        <v>0</v>
      </c>
    </row>
    <row r="112" spans="1:4" x14ac:dyDescent="0.25">
      <c r="A112" s="83" t="s">
        <v>999</v>
      </c>
      <c r="B112" s="84" t="s">
        <v>331</v>
      </c>
      <c r="C112" s="83">
        <v>0</v>
      </c>
      <c r="D112" s="83">
        <v>0</v>
      </c>
    </row>
    <row r="113" spans="1:4" ht="31.5" x14ac:dyDescent="0.25">
      <c r="A113" s="83" t="s">
        <v>332</v>
      </c>
      <c r="B113" s="84" t="s">
        <v>333</v>
      </c>
      <c r="C113" s="85">
        <v>0</v>
      </c>
      <c r="D113" s="85">
        <v>0</v>
      </c>
    </row>
    <row r="114" spans="1:4" x14ac:dyDescent="0.25">
      <c r="A114" s="83" t="s">
        <v>1000</v>
      </c>
      <c r="B114" s="84" t="s">
        <v>334</v>
      </c>
      <c r="C114" s="83">
        <v>0</v>
      </c>
      <c r="D114" s="83">
        <v>0</v>
      </c>
    </row>
    <row r="115" spans="1:4" x14ac:dyDescent="0.25">
      <c r="A115" s="83" t="s">
        <v>1001</v>
      </c>
      <c r="B115" s="84" t="s">
        <v>335</v>
      </c>
      <c r="C115" s="83">
        <v>0</v>
      </c>
      <c r="D115" s="83">
        <v>0</v>
      </c>
    </row>
    <row r="116" spans="1:4" ht="31.5" x14ac:dyDescent="0.25">
      <c r="A116" s="83" t="s">
        <v>1002</v>
      </c>
      <c r="B116" s="84" t="s">
        <v>336</v>
      </c>
      <c r="C116" s="83">
        <v>0</v>
      </c>
      <c r="D116" s="83">
        <v>0</v>
      </c>
    </row>
    <row r="117" spans="1:4" x14ac:dyDescent="0.25">
      <c r="A117" s="83" t="s">
        <v>1003</v>
      </c>
      <c r="B117" s="84" t="s">
        <v>337</v>
      </c>
      <c r="C117" s="83">
        <v>0</v>
      </c>
      <c r="D117" s="83">
        <v>0</v>
      </c>
    </row>
    <row r="118" spans="1:4" x14ac:dyDescent="0.25">
      <c r="A118" s="83" t="s">
        <v>338</v>
      </c>
      <c r="B118" s="84" t="s">
        <v>339</v>
      </c>
      <c r="C118" s="85">
        <v>640288</v>
      </c>
      <c r="D118" s="85">
        <v>568063</v>
      </c>
    </row>
    <row r="119" spans="1:4" x14ac:dyDescent="0.25">
      <c r="A119" s="83" t="s">
        <v>1004</v>
      </c>
      <c r="B119" s="84" t="s">
        <v>340</v>
      </c>
      <c r="C119" s="83">
        <v>640288</v>
      </c>
      <c r="D119" s="83">
        <v>568063</v>
      </c>
    </row>
    <row r="120" spans="1:4" x14ac:dyDescent="0.25">
      <c r="A120" s="83" t="s">
        <v>1005</v>
      </c>
      <c r="B120" s="84" t="s">
        <v>341</v>
      </c>
      <c r="C120" s="83">
        <v>0</v>
      </c>
      <c r="D120" s="83">
        <v>0</v>
      </c>
    </row>
    <row r="121" spans="1:4" x14ac:dyDescent="0.25">
      <c r="A121" s="83" t="s">
        <v>1006</v>
      </c>
      <c r="B121" s="84" t="s">
        <v>342</v>
      </c>
      <c r="C121" s="83">
        <v>0</v>
      </c>
      <c r="D121" s="83">
        <v>0</v>
      </c>
    </row>
    <row r="122" spans="1:4" x14ac:dyDescent="0.25">
      <c r="A122" s="83" t="s">
        <v>1007</v>
      </c>
      <c r="B122" s="84" t="s">
        <v>343</v>
      </c>
      <c r="C122" s="83">
        <v>0</v>
      </c>
      <c r="D122" s="83">
        <v>0</v>
      </c>
    </row>
    <row r="123" spans="1:4" x14ac:dyDescent="0.25">
      <c r="A123" s="83" t="s">
        <v>344</v>
      </c>
      <c r="B123" s="84" t="s">
        <v>345</v>
      </c>
      <c r="C123" s="85">
        <v>1750347459.54</v>
      </c>
      <c r="D123" s="85">
        <v>1603560627.8699999</v>
      </c>
    </row>
    <row r="124" spans="1:4" x14ac:dyDescent="0.25">
      <c r="A124" s="83" t="s">
        <v>1008</v>
      </c>
      <c r="B124" s="84" t="s">
        <v>346</v>
      </c>
      <c r="C124" s="83">
        <v>1325134795.1700001</v>
      </c>
      <c r="D124" s="83">
        <v>1298547451.1700001</v>
      </c>
    </row>
    <row r="125" spans="1:4" x14ac:dyDescent="0.25">
      <c r="A125" s="83" t="s">
        <v>1009</v>
      </c>
      <c r="B125" s="84" t="s">
        <v>347</v>
      </c>
      <c r="C125" s="83">
        <v>398706484.37</v>
      </c>
      <c r="D125" s="83">
        <v>280903156.69999999</v>
      </c>
    </row>
    <row r="126" spans="1:4" x14ac:dyDescent="0.25">
      <c r="A126" s="83" t="s">
        <v>1010</v>
      </c>
      <c r="B126" s="84" t="s">
        <v>348</v>
      </c>
      <c r="C126" s="83">
        <v>26506180</v>
      </c>
      <c r="D126" s="83">
        <v>24110020</v>
      </c>
    </row>
    <row r="127" spans="1:4" x14ac:dyDescent="0.25">
      <c r="A127" s="83" t="s">
        <v>349</v>
      </c>
      <c r="B127" s="84" t="s">
        <v>350</v>
      </c>
      <c r="C127" s="85">
        <v>1168000</v>
      </c>
      <c r="D127" s="85">
        <v>1000000</v>
      </c>
    </row>
    <row r="128" spans="1:4" x14ac:dyDescent="0.25">
      <c r="A128" s="83" t="s">
        <v>1011</v>
      </c>
      <c r="B128" s="84" t="s">
        <v>351</v>
      </c>
      <c r="C128" s="83">
        <v>1168000</v>
      </c>
      <c r="D128" s="83">
        <v>1000000</v>
      </c>
    </row>
    <row r="129" spans="1:4" x14ac:dyDescent="0.25">
      <c r="A129" s="83" t="s">
        <v>1012</v>
      </c>
      <c r="B129" s="84" t="s">
        <v>352</v>
      </c>
      <c r="C129" s="83">
        <v>0</v>
      </c>
      <c r="D129" s="83">
        <v>0</v>
      </c>
    </row>
    <row r="130" spans="1:4" x14ac:dyDescent="0.25">
      <c r="A130" s="83" t="s">
        <v>353</v>
      </c>
      <c r="B130" s="84" t="s">
        <v>354</v>
      </c>
      <c r="C130" s="83">
        <v>0</v>
      </c>
      <c r="D130" s="83">
        <v>993000</v>
      </c>
    </row>
    <row r="131" spans="1:4" ht="31.5" x14ac:dyDescent="0.25">
      <c r="A131" s="83" t="s">
        <v>355</v>
      </c>
      <c r="B131" s="84" t="s">
        <v>356</v>
      </c>
      <c r="C131" s="83">
        <v>0</v>
      </c>
      <c r="D131" s="83">
        <v>0</v>
      </c>
    </row>
    <row r="132" spans="1:4" x14ac:dyDescent="0.25">
      <c r="A132" s="83" t="s">
        <v>357</v>
      </c>
      <c r="B132" s="84" t="s">
        <v>358</v>
      </c>
      <c r="C132" s="85">
        <v>0</v>
      </c>
      <c r="D132" s="85">
        <v>0</v>
      </c>
    </row>
    <row r="133" spans="1:4" x14ac:dyDescent="0.25">
      <c r="A133" s="83" t="s">
        <v>1013</v>
      </c>
      <c r="B133" s="84" t="s">
        <v>359</v>
      </c>
      <c r="C133" s="83">
        <v>0</v>
      </c>
      <c r="D133" s="83">
        <v>0</v>
      </c>
    </row>
    <row r="134" spans="1:4" x14ac:dyDescent="0.25">
      <c r="A134" s="83" t="s">
        <v>360</v>
      </c>
      <c r="B134" s="84" t="s">
        <v>361</v>
      </c>
      <c r="C134" s="83">
        <v>377974535.12</v>
      </c>
      <c r="D134" s="83">
        <v>374869387.12</v>
      </c>
    </row>
    <row r="135" spans="1:4" x14ac:dyDescent="0.25">
      <c r="A135" s="83" t="s">
        <v>362</v>
      </c>
      <c r="B135" s="84" t="s">
        <v>363</v>
      </c>
      <c r="C135" s="83">
        <v>0</v>
      </c>
      <c r="D135" s="83">
        <v>0</v>
      </c>
    </row>
    <row r="136" spans="1:4" x14ac:dyDescent="0.25">
      <c r="A136" s="83" t="s">
        <v>364</v>
      </c>
      <c r="B136" s="84" t="s">
        <v>365</v>
      </c>
      <c r="C136" s="83">
        <v>0</v>
      </c>
      <c r="D136" s="83">
        <v>0</v>
      </c>
    </row>
    <row r="137" spans="1:4" x14ac:dyDescent="0.25">
      <c r="A137" s="83" t="s">
        <v>366</v>
      </c>
      <c r="B137" s="84" t="s">
        <v>367</v>
      </c>
      <c r="C137" s="83">
        <v>0</v>
      </c>
      <c r="D137" s="83">
        <v>0</v>
      </c>
    </row>
    <row r="138" spans="1:4" x14ac:dyDescent="0.25">
      <c r="A138" s="83" t="s">
        <v>368</v>
      </c>
      <c r="B138" s="84" t="s">
        <v>369</v>
      </c>
      <c r="C138" s="83">
        <v>0</v>
      </c>
      <c r="D138" s="83">
        <v>0</v>
      </c>
    </row>
    <row r="139" spans="1:4" x14ac:dyDescent="0.25">
      <c r="A139" s="83" t="s">
        <v>370</v>
      </c>
      <c r="B139" s="84" t="s">
        <v>371</v>
      </c>
      <c r="C139" s="83">
        <v>0</v>
      </c>
      <c r="D139" s="83">
        <v>0</v>
      </c>
    </row>
    <row r="140" spans="1:4" x14ac:dyDescent="0.25">
      <c r="A140" s="83" t="s">
        <v>372</v>
      </c>
      <c r="B140" s="84" t="s">
        <v>373</v>
      </c>
      <c r="C140" s="83">
        <v>0</v>
      </c>
      <c r="D140" s="83">
        <v>0</v>
      </c>
    </row>
    <row r="141" spans="1:4" ht="31.5" x14ac:dyDescent="0.25">
      <c r="A141" s="80" t="s">
        <v>374</v>
      </c>
      <c r="B141" s="81" t="s">
        <v>375</v>
      </c>
      <c r="C141" s="86">
        <v>2130130282.6600001</v>
      </c>
      <c r="D141" s="86">
        <v>1980991077.99</v>
      </c>
    </row>
    <row r="142" spans="1:4" x14ac:dyDescent="0.25">
      <c r="A142" s="80" t="s">
        <v>376</v>
      </c>
      <c r="B142" s="81" t="s">
        <v>377</v>
      </c>
      <c r="C142" s="86">
        <v>2263755249.3000002</v>
      </c>
      <c r="D142" s="86">
        <v>2178541101.0799999</v>
      </c>
    </row>
    <row r="143" spans="1:4" x14ac:dyDescent="0.25">
      <c r="A143" s="80" t="s">
        <v>378</v>
      </c>
      <c r="B143" s="81" t="s">
        <v>167</v>
      </c>
      <c r="C143" s="82">
        <v>0</v>
      </c>
      <c r="D143" s="82">
        <v>0</v>
      </c>
    </row>
    <row r="144" spans="1:4" x14ac:dyDescent="0.25">
      <c r="A144" s="83" t="s">
        <v>379</v>
      </c>
      <c r="B144" s="84" t="s">
        <v>380</v>
      </c>
      <c r="C144" s="85">
        <v>0</v>
      </c>
      <c r="D144" s="85">
        <v>0</v>
      </c>
    </row>
    <row r="145" spans="1:4" x14ac:dyDescent="0.25">
      <c r="A145" s="83" t="s">
        <v>1014</v>
      </c>
      <c r="B145" s="84" t="s">
        <v>381</v>
      </c>
      <c r="C145" s="83">
        <v>0</v>
      </c>
      <c r="D145" s="83">
        <v>0</v>
      </c>
    </row>
    <row r="146" spans="1:4" x14ac:dyDescent="0.25">
      <c r="A146" s="83" t="s">
        <v>1015</v>
      </c>
      <c r="B146" s="84" t="s">
        <v>382</v>
      </c>
      <c r="C146" s="83">
        <v>0</v>
      </c>
      <c r="D146" s="83">
        <v>0</v>
      </c>
    </row>
    <row r="147" spans="1:4" x14ac:dyDescent="0.25">
      <c r="A147" s="83" t="s">
        <v>383</v>
      </c>
      <c r="B147" s="84" t="s">
        <v>384</v>
      </c>
      <c r="C147" s="83">
        <v>0</v>
      </c>
      <c r="D147" s="83">
        <v>0</v>
      </c>
    </row>
    <row r="148" spans="1:4" x14ac:dyDescent="0.25">
      <c r="A148" s="83" t="s">
        <v>1016</v>
      </c>
      <c r="B148" s="84" t="s">
        <v>1017</v>
      </c>
      <c r="C148" s="83">
        <v>0</v>
      </c>
      <c r="D148" s="83">
        <v>0</v>
      </c>
    </row>
    <row r="149" spans="1:4" x14ac:dyDescent="0.25">
      <c r="A149" s="80" t="s">
        <v>1018</v>
      </c>
      <c r="B149" s="81" t="s">
        <v>385</v>
      </c>
      <c r="C149" s="86">
        <v>0</v>
      </c>
      <c r="D149" s="86">
        <v>0</v>
      </c>
    </row>
    <row r="150" spans="1:4" x14ac:dyDescent="0.25">
      <c r="A150" s="80" t="s">
        <v>386</v>
      </c>
      <c r="B150" s="81" t="s">
        <v>167</v>
      </c>
      <c r="C150" s="82">
        <v>0</v>
      </c>
      <c r="D150" s="82">
        <v>0</v>
      </c>
    </row>
    <row r="151" spans="1:4" x14ac:dyDescent="0.25">
      <c r="A151" s="80" t="s">
        <v>387</v>
      </c>
      <c r="B151" s="81" t="s">
        <v>167</v>
      </c>
      <c r="C151" s="82">
        <v>0</v>
      </c>
      <c r="D151" s="82">
        <v>0</v>
      </c>
    </row>
    <row r="152" spans="1:4" x14ac:dyDescent="0.25">
      <c r="A152" s="83" t="s">
        <v>388</v>
      </c>
      <c r="B152" s="84" t="s">
        <v>389</v>
      </c>
      <c r="C152" s="85">
        <v>24918531034.580002</v>
      </c>
      <c r="D152" s="85">
        <v>26563154082.860001</v>
      </c>
    </row>
    <row r="153" spans="1:4" x14ac:dyDescent="0.25">
      <c r="A153" s="83" t="s">
        <v>390</v>
      </c>
      <c r="B153" s="84" t="s">
        <v>391</v>
      </c>
      <c r="C153" s="83">
        <v>0</v>
      </c>
      <c r="D153" s="83">
        <v>0</v>
      </c>
    </row>
    <row r="154" spans="1:4" x14ac:dyDescent="0.25">
      <c r="A154" s="83" t="s">
        <v>392</v>
      </c>
      <c r="B154" s="84" t="s">
        <v>393</v>
      </c>
      <c r="C154" s="83">
        <v>23870667419.75</v>
      </c>
      <c r="D154" s="83">
        <v>25446131469.450001</v>
      </c>
    </row>
    <row r="155" spans="1:4" x14ac:dyDescent="0.25">
      <c r="A155" s="83" t="s">
        <v>394</v>
      </c>
      <c r="B155" s="84" t="s">
        <v>395</v>
      </c>
      <c r="C155" s="83">
        <v>1047863614.83</v>
      </c>
      <c r="D155" s="83">
        <v>1117022613.4100001</v>
      </c>
    </row>
    <row r="156" spans="1:4" x14ac:dyDescent="0.25">
      <c r="A156" s="83" t="s">
        <v>396</v>
      </c>
      <c r="B156" s="84" t="s">
        <v>397</v>
      </c>
      <c r="C156" s="83">
        <v>0</v>
      </c>
      <c r="D156" s="83">
        <v>0</v>
      </c>
    </row>
    <row r="157" spans="1:4" x14ac:dyDescent="0.25">
      <c r="A157" s="83" t="s">
        <v>398</v>
      </c>
      <c r="B157" s="84" t="s">
        <v>399</v>
      </c>
      <c r="C157" s="85">
        <v>6590323963.7399998</v>
      </c>
      <c r="D157" s="85">
        <v>6810736837.9499998</v>
      </c>
    </row>
    <row r="158" spans="1:4" x14ac:dyDescent="0.25">
      <c r="A158" s="83" t="s">
        <v>1019</v>
      </c>
      <c r="B158" s="84" t="s">
        <v>400</v>
      </c>
      <c r="C158" s="83">
        <v>504590846.94999999</v>
      </c>
      <c r="D158" s="83">
        <v>543948933.00999999</v>
      </c>
    </row>
    <row r="159" spans="1:4" x14ac:dyDescent="0.25">
      <c r="A159" s="83" t="s">
        <v>401</v>
      </c>
      <c r="B159" s="84" t="s">
        <v>402</v>
      </c>
      <c r="C159" s="85">
        <v>6085733116.79</v>
      </c>
      <c r="D159" s="85">
        <v>6266787904.9399996</v>
      </c>
    </row>
    <row r="160" spans="1:4" x14ac:dyDescent="0.25">
      <c r="A160" s="83" t="s">
        <v>403</v>
      </c>
      <c r="B160" s="84" t="s">
        <v>404</v>
      </c>
      <c r="C160" s="83">
        <v>3038664255.98</v>
      </c>
      <c r="D160" s="83">
        <v>3125243393.5799999</v>
      </c>
    </row>
    <row r="161" spans="1:4" x14ac:dyDescent="0.25">
      <c r="A161" s="83" t="s">
        <v>405</v>
      </c>
      <c r="B161" s="84" t="s">
        <v>406</v>
      </c>
      <c r="C161" s="83">
        <v>3047068860.8099999</v>
      </c>
      <c r="D161" s="83">
        <v>3141544511.3600001</v>
      </c>
    </row>
    <row r="162" spans="1:4" x14ac:dyDescent="0.25">
      <c r="A162" s="83" t="s">
        <v>407</v>
      </c>
      <c r="B162" s="84" t="s">
        <v>408</v>
      </c>
      <c r="C162" s="85">
        <v>105862103.70999999</v>
      </c>
      <c r="D162" s="85">
        <v>107738661.23999999</v>
      </c>
    </row>
    <row r="163" spans="1:4" x14ac:dyDescent="0.25">
      <c r="A163" s="83" t="s">
        <v>409</v>
      </c>
      <c r="B163" s="84" t="s">
        <v>410</v>
      </c>
      <c r="C163" s="85">
        <v>39071557.280000001</v>
      </c>
      <c r="D163" s="85">
        <v>40884466.140000001</v>
      </c>
    </row>
    <row r="164" spans="1:4" x14ac:dyDescent="0.25">
      <c r="A164" s="83" t="s">
        <v>411</v>
      </c>
      <c r="B164" s="84" t="s">
        <v>412</v>
      </c>
      <c r="C164" s="83">
        <v>39071557.280000001</v>
      </c>
      <c r="D164" s="83">
        <v>40884466.140000001</v>
      </c>
    </row>
    <row r="165" spans="1:4" x14ac:dyDescent="0.25">
      <c r="A165" s="83" t="s">
        <v>413</v>
      </c>
      <c r="B165" s="84" t="s">
        <v>414</v>
      </c>
      <c r="C165" s="83">
        <v>0</v>
      </c>
      <c r="D165" s="83">
        <v>0</v>
      </c>
    </row>
    <row r="166" spans="1:4" x14ac:dyDescent="0.25">
      <c r="A166" s="83" t="s">
        <v>415</v>
      </c>
      <c r="B166" s="84" t="s">
        <v>416</v>
      </c>
      <c r="C166" s="85">
        <v>62543000</v>
      </c>
      <c r="D166" s="85">
        <v>62543000</v>
      </c>
    </row>
    <row r="167" spans="1:4" x14ac:dyDescent="0.25">
      <c r="A167" s="83" t="s">
        <v>417</v>
      </c>
      <c r="B167" s="84" t="s">
        <v>418</v>
      </c>
      <c r="C167" s="83">
        <v>0</v>
      </c>
      <c r="D167" s="83">
        <v>0</v>
      </c>
    </row>
    <row r="168" spans="1:4" x14ac:dyDescent="0.25">
      <c r="A168" s="83" t="s">
        <v>419</v>
      </c>
      <c r="B168" s="84" t="s">
        <v>420</v>
      </c>
      <c r="C168" s="83">
        <v>0</v>
      </c>
      <c r="D168" s="83">
        <v>0</v>
      </c>
    </row>
    <row r="169" spans="1:4" x14ac:dyDescent="0.25">
      <c r="A169" s="83" t="s">
        <v>421</v>
      </c>
      <c r="B169" s="84" t="s">
        <v>422</v>
      </c>
      <c r="C169" s="83">
        <v>62543000</v>
      </c>
      <c r="D169" s="83">
        <v>62543000</v>
      </c>
    </row>
    <row r="170" spans="1:4" x14ac:dyDescent="0.25">
      <c r="A170" s="83" t="s">
        <v>423</v>
      </c>
      <c r="B170" s="84" t="s">
        <v>424</v>
      </c>
      <c r="C170" s="83">
        <v>0</v>
      </c>
      <c r="D170" s="83">
        <v>0</v>
      </c>
    </row>
    <row r="171" spans="1:4" x14ac:dyDescent="0.25">
      <c r="A171" s="83" t="s">
        <v>425</v>
      </c>
      <c r="B171" s="84" t="s">
        <v>426</v>
      </c>
      <c r="C171" s="83">
        <v>0</v>
      </c>
      <c r="D171" s="83">
        <v>0</v>
      </c>
    </row>
    <row r="172" spans="1:4" x14ac:dyDescent="0.25">
      <c r="A172" s="83" t="s">
        <v>427</v>
      </c>
      <c r="B172" s="84" t="s">
        <v>428</v>
      </c>
      <c r="C172" s="83">
        <v>0</v>
      </c>
      <c r="D172" s="83">
        <v>0</v>
      </c>
    </row>
    <row r="173" spans="1:4" x14ac:dyDescent="0.25">
      <c r="A173" s="83" t="s">
        <v>429</v>
      </c>
      <c r="B173" s="84" t="s">
        <v>430</v>
      </c>
      <c r="C173" s="85">
        <v>4247546.43</v>
      </c>
      <c r="D173" s="85">
        <v>4311195.0999999996</v>
      </c>
    </row>
    <row r="174" spans="1:4" x14ac:dyDescent="0.25">
      <c r="A174" s="83" t="s">
        <v>431</v>
      </c>
      <c r="B174" s="84" t="s">
        <v>432</v>
      </c>
      <c r="C174" s="83">
        <v>0</v>
      </c>
      <c r="D174" s="83">
        <v>0</v>
      </c>
    </row>
    <row r="175" spans="1:4" x14ac:dyDescent="0.25">
      <c r="A175" s="83" t="s">
        <v>433</v>
      </c>
      <c r="B175" s="84" t="s">
        <v>434</v>
      </c>
      <c r="C175" s="83">
        <v>1549270.87</v>
      </c>
      <c r="D175" s="83">
        <v>1570960.67</v>
      </c>
    </row>
    <row r="176" spans="1:4" x14ac:dyDescent="0.25">
      <c r="A176" s="83" t="s">
        <v>435</v>
      </c>
      <c r="B176" s="84" t="s">
        <v>436</v>
      </c>
      <c r="C176" s="83">
        <v>2698275.56</v>
      </c>
      <c r="D176" s="83">
        <v>2740234.43</v>
      </c>
    </row>
    <row r="177" spans="1:4" x14ac:dyDescent="0.25">
      <c r="A177" s="83" t="s">
        <v>437</v>
      </c>
      <c r="B177" s="84" t="s">
        <v>438</v>
      </c>
      <c r="C177" s="83">
        <v>0</v>
      </c>
      <c r="D177" s="83">
        <v>0</v>
      </c>
    </row>
    <row r="178" spans="1:4" x14ac:dyDescent="0.25">
      <c r="A178" s="80" t="s">
        <v>439</v>
      </c>
      <c r="B178" s="81" t="s">
        <v>440</v>
      </c>
      <c r="C178" s="86">
        <v>31614717102.029999</v>
      </c>
      <c r="D178" s="86">
        <v>33481629582.049999</v>
      </c>
    </row>
    <row r="179" spans="1:4" x14ac:dyDescent="0.25">
      <c r="A179" s="80" t="s">
        <v>441</v>
      </c>
      <c r="B179" s="81" t="s">
        <v>167</v>
      </c>
      <c r="C179" s="82">
        <v>0</v>
      </c>
      <c r="D179" s="82">
        <v>0</v>
      </c>
    </row>
    <row r="180" spans="1:4" x14ac:dyDescent="0.25">
      <c r="A180" s="83" t="s">
        <v>442</v>
      </c>
      <c r="B180" s="84" t="s">
        <v>443</v>
      </c>
      <c r="C180" s="85">
        <v>7669768005.54</v>
      </c>
      <c r="D180" s="85">
        <v>8867977111.3299999</v>
      </c>
    </row>
    <row r="181" spans="1:4" x14ac:dyDescent="0.25">
      <c r="A181" s="83" t="s">
        <v>444</v>
      </c>
      <c r="B181" s="84" t="s">
        <v>445</v>
      </c>
      <c r="C181" s="83">
        <v>0</v>
      </c>
      <c r="D181" s="83">
        <v>0</v>
      </c>
    </row>
    <row r="182" spans="1:4" x14ac:dyDescent="0.25">
      <c r="A182" s="83" t="s">
        <v>446</v>
      </c>
      <c r="B182" s="84" t="s">
        <v>447</v>
      </c>
      <c r="C182" s="83">
        <v>7076851843.1599998</v>
      </c>
      <c r="D182" s="83">
        <v>8180077351.5500002</v>
      </c>
    </row>
    <row r="183" spans="1:4" x14ac:dyDescent="0.25">
      <c r="A183" s="83" t="s">
        <v>448</v>
      </c>
      <c r="B183" s="84" t="s">
        <v>449</v>
      </c>
      <c r="C183" s="83">
        <v>592916162.38</v>
      </c>
      <c r="D183" s="83">
        <v>687899759.77999997</v>
      </c>
    </row>
    <row r="184" spans="1:4" x14ac:dyDescent="0.25">
      <c r="A184" s="83" t="s">
        <v>450</v>
      </c>
      <c r="B184" s="84" t="s">
        <v>451</v>
      </c>
      <c r="C184" s="83">
        <v>0</v>
      </c>
      <c r="D184" s="83">
        <v>0</v>
      </c>
    </row>
    <row r="185" spans="1:4" x14ac:dyDescent="0.25">
      <c r="A185" s="83" t="s">
        <v>452</v>
      </c>
      <c r="B185" s="84" t="s">
        <v>453</v>
      </c>
      <c r="C185" s="85">
        <v>1898121964.4100001</v>
      </c>
      <c r="D185" s="85">
        <v>2826407528.2800002</v>
      </c>
    </row>
    <row r="186" spans="1:4" x14ac:dyDescent="0.25">
      <c r="A186" s="83" t="s">
        <v>454</v>
      </c>
      <c r="B186" s="84" t="s">
        <v>455</v>
      </c>
      <c r="C186" s="83">
        <v>308422675.85000002</v>
      </c>
      <c r="D186" s="83">
        <v>386874537.86000001</v>
      </c>
    </row>
    <row r="187" spans="1:4" ht="31.5" x14ac:dyDescent="0.25">
      <c r="A187" s="83" t="s">
        <v>456</v>
      </c>
      <c r="B187" s="84" t="s">
        <v>457</v>
      </c>
      <c r="C187" s="85">
        <v>1589699288.5599999</v>
      </c>
      <c r="D187" s="85">
        <v>2439532990.4200001</v>
      </c>
    </row>
    <row r="188" spans="1:4" ht="31.5" x14ac:dyDescent="0.25">
      <c r="A188" s="83" t="s">
        <v>1020</v>
      </c>
      <c r="B188" s="84" t="s">
        <v>458</v>
      </c>
      <c r="C188" s="83">
        <v>1131876628.05</v>
      </c>
      <c r="D188" s="83">
        <v>1664790100.03</v>
      </c>
    </row>
    <row r="189" spans="1:4" x14ac:dyDescent="0.25">
      <c r="A189" s="83" t="s">
        <v>1021</v>
      </c>
      <c r="B189" s="84" t="s">
        <v>459</v>
      </c>
      <c r="C189" s="83">
        <v>457822660.50999999</v>
      </c>
      <c r="D189" s="83">
        <v>774742890.38999999</v>
      </c>
    </row>
    <row r="190" spans="1:4" x14ac:dyDescent="0.25">
      <c r="A190" s="83" t="s">
        <v>460</v>
      </c>
      <c r="B190" s="84" t="s">
        <v>461</v>
      </c>
      <c r="C190" s="85">
        <v>40435430.399999999</v>
      </c>
      <c r="D190" s="85">
        <v>48192652.43</v>
      </c>
    </row>
    <row r="191" spans="1:4" x14ac:dyDescent="0.25">
      <c r="A191" s="83" t="s">
        <v>1022</v>
      </c>
      <c r="B191" s="84" t="s">
        <v>462</v>
      </c>
      <c r="C191" s="85">
        <v>34962917.899999999</v>
      </c>
      <c r="D191" s="85">
        <v>38029414.93</v>
      </c>
    </row>
    <row r="192" spans="1:4" x14ac:dyDescent="0.25">
      <c r="A192" s="83" t="s">
        <v>1023</v>
      </c>
      <c r="B192" s="84" t="s">
        <v>463</v>
      </c>
      <c r="C192" s="83">
        <v>34962917.899999999</v>
      </c>
      <c r="D192" s="83">
        <v>38029414.93</v>
      </c>
    </row>
    <row r="193" spans="1:4" x14ac:dyDescent="0.25">
      <c r="A193" s="83" t="s">
        <v>1024</v>
      </c>
      <c r="B193" s="84" t="s">
        <v>464</v>
      </c>
      <c r="C193" s="83">
        <v>0</v>
      </c>
      <c r="D193" s="83">
        <v>0</v>
      </c>
    </row>
    <row r="194" spans="1:4" x14ac:dyDescent="0.25">
      <c r="A194" s="83" t="s">
        <v>1025</v>
      </c>
      <c r="B194" s="84" t="s">
        <v>465</v>
      </c>
      <c r="C194" s="85">
        <v>5472512.5</v>
      </c>
      <c r="D194" s="85">
        <v>10163237.5</v>
      </c>
    </row>
    <row r="195" spans="1:4" x14ac:dyDescent="0.25">
      <c r="A195" s="83" t="s">
        <v>1026</v>
      </c>
      <c r="B195" s="84" t="s">
        <v>466</v>
      </c>
      <c r="C195" s="83">
        <v>0</v>
      </c>
      <c r="D195" s="83">
        <v>0</v>
      </c>
    </row>
    <row r="196" spans="1:4" x14ac:dyDescent="0.25">
      <c r="A196" s="83" t="s">
        <v>1027</v>
      </c>
      <c r="B196" s="84" t="s">
        <v>467</v>
      </c>
      <c r="C196" s="83">
        <v>0</v>
      </c>
      <c r="D196" s="83">
        <v>0</v>
      </c>
    </row>
    <row r="197" spans="1:4" x14ac:dyDescent="0.25">
      <c r="A197" s="83" t="s">
        <v>1028</v>
      </c>
      <c r="B197" s="84" t="s">
        <v>468</v>
      </c>
      <c r="C197" s="83">
        <v>5472512.5</v>
      </c>
      <c r="D197" s="83">
        <v>10163237.5</v>
      </c>
    </row>
    <row r="198" spans="1:4" x14ac:dyDescent="0.25">
      <c r="A198" s="83" t="s">
        <v>1029</v>
      </c>
      <c r="B198" s="84" t="s">
        <v>469</v>
      </c>
      <c r="C198" s="83">
        <v>0</v>
      </c>
      <c r="D198" s="83">
        <v>0</v>
      </c>
    </row>
    <row r="199" spans="1:4" ht="31.5" x14ac:dyDescent="0.25">
      <c r="A199" s="83" t="s">
        <v>1030</v>
      </c>
      <c r="B199" s="84" t="s">
        <v>470</v>
      </c>
      <c r="C199" s="83">
        <v>0</v>
      </c>
      <c r="D199" s="83">
        <v>0</v>
      </c>
    </row>
    <row r="200" spans="1:4" x14ac:dyDescent="0.25">
      <c r="A200" s="83" t="s">
        <v>1031</v>
      </c>
      <c r="B200" s="84" t="s">
        <v>471</v>
      </c>
      <c r="C200" s="83">
        <v>0</v>
      </c>
      <c r="D200" s="83">
        <v>0</v>
      </c>
    </row>
    <row r="201" spans="1:4" x14ac:dyDescent="0.25">
      <c r="A201" s="83" t="s">
        <v>1032</v>
      </c>
      <c r="B201" s="84" t="s">
        <v>472</v>
      </c>
      <c r="C201" s="83">
        <v>0</v>
      </c>
      <c r="D201" s="83">
        <v>0</v>
      </c>
    </row>
    <row r="202" spans="1:4" x14ac:dyDescent="0.25">
      <c r="A202" s="80" t="s">
        <v>473</v>
      </c>
      <c r="B202" s="81" t="s">
        <v>474</v>
      </c>
      <c r="C202" s="86">
        <v>9608325400.3500004</v>
      </c>
      <c r="D202" s="86">
        <v>11742577292.040001</v>
      </c>
    </row>
    <row r="203" spans="1:4" x14ac:dyDescent="0.25">
      <c r="A203" s="80" t="s">
        <v>475</v>
      </c>
      <c r="B203" s="81" t="s">
        <v>167</v>
      </c>
      <c r="C203" s="82">
        <v>0</v>
      </c>
      <c r="D203" s="82">
        <v>0</v>
      </c>
    </row>
    <row r="204" spans="1:4" x14ac:dyDescent="0.25">
      <c r="A204" s="83" t="s">
        <v>476</v>
      </c>
      <c r="B204" s="84" t="s">
        <v>477</v>
      </c>
      <c r="C204" s="85">
        <v>17248763029.040001</v>
      </c>
      <c r="D204" s="85">
        <v>17695176971.529999</v>
      </c>
    </row>
    <row r="205" spans="1:4" x14ac:dyDescent="0.25">
      <c r="A205" s="83" t="s">
        <v>478</v>
      </c>
      <c r="B205" s="84" t="s">
        <v>479</v>
      </c>
      <c r="C205" s="87">
        <v>0</v>
      </c>
      <c r="D205" s="87">
        <v>0</v>
      </c>
    </row>
    <row r="206" spans="1:4" x14ac:dyDescent="0.25">
      <c r="A206" s="83" t="s">
        <v>480</v>
      </c>
      <c r="B206" s="84" t="s">
        <v>481</v>
      </c>
      <c r="C206" s="87">
        <v>16793815576.59</v>
      </c>
      <c r="D206" s="87">
        <v>17266054117.900002</v>
      </c>
    </row>
    <row r="207" spans="1:4" x14ac:dyDescent="0.25">
      <c r="A207" s="83" t="s">
        <v>482</v>
      </c>
      <c r="B207" s="84" t="s">
        <v>483</v>
      </c>
      <c r="C207" s="87">
        <v>454947452.44999999</v>
      </c>
      <c r="D207" s="87">
        <v>429122853.63</v>
      </c>
    </row>
    <row r="208" spans="1:4" x14ac:dyDescent="0.25">
      <c r="A208" s="83" t="s">
        <v>484</v>
      </c>
      <c r="B208" s="84" t="s">
        <v>485</v>
      </c>
      <c r="C208" s="87">
        <v>0</v>
      </c>
      <c r="D208" s="87">
        <v>0</v>
      </c>
    </row>
    <row r="209" spans="1:4" x14ac:dyDescent="0.25">
      <c r="A209" s="83" t="s">
        <v>486</v>
      </c>
      <c r="B209" s="84" t="s">
        <v>487</v>
      </c>
      <c r="C209" s="85">
        <v>4692201999.3299999</v>
      </c>
      <c r="D209" s="85">
        <v>3984329309.6700001</v>
      </c>
    </row>
    <row r="210" spans="1:4" x14ac:dyDescent="0.25">
      <c r="A210" s="83" t="s">
        <v>488</v>
      </c>
      <c r="B210" s="84" t="s">
        <v>489</v>
      </c>
      <c r="C210" s="87">
        <v>196168171.09999999</v>
      </c>
      <c r="D210" s="87">
        <v>157074395.15000001</v>
      </c>
    </row>
    <row r="211" spans="1:4" x14ac:dyDescent="0.25">
      <c r="A211" s="83" t="s">
        <v>490</v>
      </c>
      <c r="B211" s="84" t="s">
        <v>491</v>
      </c>
      <c r="C211" s="85">
        <v>4496033828.2299995</v>
      </c>
      <c r="D211" s="85">
        <v>3827254914.52</v>
      </c>
    </row>
    <row r="212" spans="1:4" x14ac:dyDescent="0.25">
      <c r="A212" s="83" t="s">
        <v>492</v>
      </c>
      <c r="B212" s="84" t="s">
        <v>493</v>
      </c>
      <c r="C212" s="87">
        <v>1906787627.9300001</v>
      </c>
      <c r="D212" s="87">
        <v>1460453293.55</v>
      </c>
    </row>
    <row r="213" spans="1:4" x14ac:dyDescent="0.25">
      <c r="A213" s="83" t="s">
        <v>494</v>
      </c>
      <c r="B213" s="84" t="s">
        <v>495</v>
      </c>
      <c r="C213" s="87">
        <v>2589246200.3000002</v>
      </c>
      <c r="D213" s="87">
        <v>2366801620.9699998</v>
      </c>
    </row>
    <row r="214" spans="1:4" x14ac:dyDescent="0.25">
      <c r="A214" s="83" t="s">
        <v>496</v>
      </c>
      <c r="B214" s="84" t="s">
        <v>497</v>
      </c>
      <c r="C214" s="85">
        <v>65426673.310000002</v>
      </c>
      <c r="D214" s="85">
        <v>59546008.810000002</v>
      </c>
    </row>
    <row r="215" spans="1:4" x14ac:dyDescent="0.25">
      <c r="A215" s="83" t="s">
        <v>498</v>
      </c>
      <c r="B215" s="84" t="s">
        <v>499</v>
      </c>
      <c r="C215" s="85">
        <v>4108639.38</v>
      </c>
      <c r="D215" s="85">
        <v>2855051.21</v>
      </c>
    </row>
    <row r="216" spans="1:4" x14ac:dyDescent="0.25">
      <c r="A216" s="83" t="s">
        <v>500</v>
      </c>
      <c r="B216" s="84" t="s">
        <v>501</v>
      </c>
      <c r="C216" s="87">
        <v>4108639.38</v>
      </c>
      <c r="D216" s="87">
        <v>2855051.21</v>
      </c>
    </row>
    <row r="217" spans="1:4" x14ac:dyDescent="0.25">
      <c r="A217" s="83" t="s">
        <v>502</v>
      </c>
      <c r="B217" s="84" t="s">
        <v>503</v>
      </c>
      <c r="C217" s="87">
        <v>0</v>
      </c>
      <c r="D217" s="87">
        <v>0</v>
      </c>
    </row>
    <row r="218" spans="1:4" x14ac:dyDescent="0.25">
      <c r="A218" s="83" t="s">
        <v>504</v>
      </c>
      <c r="B218" s="84" t="s">
        <v>505</v>
      </c>
      <c r="C218" s="85">
        <v>57070487.5</v>
      </c>
      <c r="D218" s="85">
        <v>52379762.5</v>
      </c>
    </row>
    <row r="219" spans="1:4" x14ac:dyDescent="0.25">
      <c r="A219" s="83" t="s">
        <v>506</v>
      </c>
      <c r="B219" s="84" t="s">
        <v>507</v>
      </c>
      <c r="C219" s="87">
        <v>0</v>
      </c>
      <c r="D219" s="87">
        <v>0</v>
      </c>
    </row>
    <row r="220" spans="1:4" x14ac:dyDescent="0.25">
      <c r="A220" s="83" t="s">
        <v>508</v>
      </c>
      <c r="B220" s="84" t="s">
        <v>509</v>
      </c>
      <c r="C220" s="87">
        <v>0</v>
      </c>
      <c r="D220" s="87">
        <v>0</v>
      </c>
    </row>
    <row r="221" spans="1:4" x14ac:dyDescent="0.25">
      <c r="A221" s="83" t="s">
        <v>510</v>
      </c>
      <c r="B221" s="84" t="s">
        <v>511</v>
      </c>
      <c r="C221" s="87">
        <v>57070487.5</v>
      </c>
      <c r="D221" s="87">
        <v>52379762.5</v>
      </c>
    </row>
    <row r="222" spans="1:4" x14ac:dyDescent="0.25">
      <c r="A222" s="83" t="s">
        <v>512</v>
      </c>
      <c r="B222" s="84" t="s">
        <v>513</v>
      </c>
      <c r="C222" s="87">
        <v>0</v>
      </c>
      <c r="D222" s="87">
        <v>0</v>
      </c>
    </row>
    <row r="223" spans="1:4" x14ac:dyDescent="0.25">
      <c r="A223" s="83" t="s">
        <v>514</v>
      </c>
      <c r="B223" s="84" t="s">
        <v>515</v>
      </c>
      <c r="C223" s="87">
        <v>0</v>
      </c>
      <c r="D223" s="87">
        <v>0</v>
      </c>
    </row>
    <row r="224" spans="1:4" x14ac:dyDescent="0.25">
      <c r="A224" s="83" t="s">
        <v>516</v>
      </c>
      <c r="B224" s="84" t="s">
        <v>517</v>
      </c>
      <c r="C224" s="87">
        <v>0</v>
      </c>
      <c r="D224" s="87">
        <v>0</v>
      </c>
    </row>
    <row r="225" spans="1:4" x14ac:dyDescent="0.25">
      <c r="A225" s="83" t="s">
        <v>429</v>
      </c>
      <c r="B225" s="84" t="s">
        <v>518</v>
      </c>
      <c r="C225" s="85">
        <v>4247546.43</v>
      </c>
      <c r="D225" s="85">
        <v>4311195.0999999996</v>
      </c>
    </row>
    <row r="226" spans="1:4" x14ac:dyDescent="0.25">
      <c r="A226" s="83" t="s">
        <v>431</v>
      </c>
      <c r="B226" s="84" t="s">
        <v>519</v>
      </c>
      <c r="C226" s="87">
        <v>0</v>
      </c>
      <c r="D226" s="87">
        <v>0</v>
      </c>
    </row>
    <row r="227" spans="1:4" x14ac:dyDescent="0.25">
      <c r="A227" s="83" t="s">
        <v>433</v>
      </c>
      <c r="B227" s="84" t="s">
        <v>520</v>
      </c>
      <c r="C227" s="87">
        <v>1549270.87</v>
      </c>
      <c r="D227" s="87">
        <v>1570960.67</v>
      </c>
    </row>
    <row r="228" spans="1:4" x14ac:dyDescent="0.25">
      <c r="A228" s="83" t="s">
        <v>435</v>
      </c>
      <c r="B228" s="84" t="s">
        <v>521</v>
      </c>
      <c r="C228" s="87">
        <v>2698275.56</v>
      </c>
      <c r="D228" s="87">
        <v>2740234.43</v>
      </c>
    </row>
    <row r="229" spans="1:4" x14ac:dyDescent="0.25">
      <c r="A229" s="83" t="s">
        <v>522</v>
      </c>
      <c r="B229" s="84" t="s">
        <v>523</v>
      </c>
      <c r="C229" s="87">
        <v>0</v>
      </c>
      <c r="D229" s="87">
        <v>0</v>
      </c>
    </row>
    <row r="230" spans="1:4" x14ac:dyDescent="0.25">
      <c r="A230" s="80" t="s">
        <v>524</v>
      </c>
      <c r="B230" s="81" t="s">
        <v>525</v>
      </c>
      <c r="C230" s="86">
        <v>22006391701.68</v>
      </c>
      <c r="D230" s="86">
        <v>21739052290.009998</v>
      </c>
    </row>
    <row r="231" spans="1:4" x14ac:dyDescent="0.25">
      <c r="A231" s="83" t="s">
        <v>526</v>
      </c>
      <c r="B231" s="84" t="s">
        <v>527</v>
      </c>
      <c r="C231" s="83">
        <v>0</v>
      </c>
      <c r="D231" s="83">
        <v>0</v>
      </c>
    </row>
    <row r="232" spans="1:4" x14ac:dyDescent="0.25">
      <c r="A232" s="80" t="s">
        <v>528</v>
      </c>
      <c r="B232" s="81" t="s">
        <v>167</v>
      </c>
      <c r="C232" s="82">
        <v>0</v>
      </c>
      <c r="D232" s="82">
        <v>0</v>
      </c>
    </row>
    <row r="233" spans="1:4" x14ac:dyDescent="0.25">
      <c r="A233" s="83" t="s">
        <v>529</v>
      </c>
      <c r="B233" s="84" t="s">
        <v>530</v>
      </c>
      <c r="C233" s="83">
        <v>0</v>
      </c>
      <c r="D233" s="83">
        <v>0</v>
      </c>
    </row>
    <row r="234" spans="1:4" x14ac:dyDescent="0.25">
      <c r="A234" s="83" t="s">
        <v>531</v>
      </c>
      <c r="B234" s="84" t="s">
        <v>532</v>
      </c>
      <c r="C234" s="83">
        <v>0</v>
      </c>
      <c r="D234" s="83">
        <v>0</v>
      </c>
    </row>
    <row r="235" spans="1:4" x14ac:dyDescent="0.25">
      <c r="A235" s="83" t="s">
        <v>533</v>
      </c>
      <c r="B235" s="84" t="s">
        <v>534</v>
      </c>
      <c r="C235" s="85">
        <v>0</v>
      </c>
      <c r="D235" s="85">
        <v>0</v>
      </c>
    </row>
    <row r="236" spans="1:4" x14ac:dyDescent="0.25">
      <c r="A236" s="83" t="s">
        <v>1033</v>
      </c>
      <c r="B236" s="84" t="s">
        <v>535</v>
      </c>
      <c r="C236" s="83">
        <v>0</v>
      </c>
      <c r="D236" s="83">
        <v>0</v>
      </c>
    </row>
    <row r="237" spans="1:4" x14ac:dyDescent="0.25">
      <c r="A237" s="83" t="s">
        <v>1034</v>
      </c>
      <c r="B237" s="84" t="s">
        <v>536</v>
      </c>
      <c r="C237" s="83">
        <v>0</v>
      </c>
      <c r="D237" s="83">
        <v>0</v>
      </c>
    </row>
    <row r="238" spans="1:4" x14ac:dyDescent="0.25">
      <c r="A238" s="83" t="s">
        <v>1035</v>
      </c>
      <c r="B238" s="84" t="s">
        <v>537</v>
      </c>
      <c r="C238" s="85">
        <v>0</v>
      </c>
      <c r="D238" s="85">
        <v>0</v>
      </c>
    </row>
    <row r="239" spans="1:4" x14ac:dyDescent="0.25">
      <c r="A239" s="83" t="s">
        <v>1036</v>
      </c>
      <c r="B239" s="84" t="s">
        <v>538</v>
      </c>
      <c r="C239" s="83">
        <v>0</v>
      </c>
      <c r="D239" s="83">
        <v>0</v>
      </c>
    </row>
    <row r="240" spans="1:4" x14ac:dyDescent="0.25">
      <c r="A240" s="83" t="s">
        <v>1037</v>
      </c>
      <c r="B240" s="84" t="s">
        <v>539</v>
      </c>
      <c r="C240" s="83">
        <v>0</v>
      </c>
      <c r="D240" s="83">
        <v>0</v>
      </c>
    </row>
    <row r="241" spans="1:4" x14ac:dyDescent="0.25">
      <c r="A241" s="83" t="s">
        <v>540</v>
      </c>
      <c r="B241" s="84" t="s">
        <v>541</v>
      </c>
      <c r="C241" s="85">
        <v>0</v>
      </c>
      <c r="D241" s="85">
        <v>0</v>
      </c>
    </row>
    <row r="242" spans="1:4" x14ac:dyDescent="0.25">
      <c r="A242" s="83" t="s">
        <v>1038</v>
      </c>
      <c r="B242" s="84" t="s">
        <v>542</v>
      </c>
      <c r="C242" s="85">
        <v>0</v>
      </c>
      <c r="D242" s="85">
        <v>0</v>
      </c>
    </row>
    <row r="243" spans="1:4" x14ac:dyDescent="0.25">
      <c r="A243" s="83" t="s">
        <v>1039</v>
      </c>
      <c r="B243" s="84" t="s">
        <v>543</v>
      </c>
      <c r="C243" s="83">
        <v>0</v>
      </c>
      <c r="D243" s="83">
        <v>0</v>
      </c>
    </row>
    <row r="244" spans="1:4" x14ac:dyDescent="0.25">
      <c r="A244" s="83" t="s">
        <v>1040</v>
      </c>
      <c r="B244" s="84" t="s">
        <v>544</v>
      </c>
      <c r="C244" s="83">
        <v>0</v>
      </c>
      <c r="D244" s="83">
        <v>0</v>
      </c>
    </row>
    <row r="245" spans="1:4" x14ac:dyDescent="0.25">
      <c r="A245" s="83" t="s">
        <v>1041</v>
      </c>
      <c r="B245" s="84" t="s">
        <v>545</v>
      </c>
      <c r="C245" s="83">
        <v>0</v>
      </c>
      <c r="D245" s="83">
        <v>0</v>
      </c>
    </row>
    <row r="246" spans="1:4" x14ac:dyDescent="0.25">
      <c r="A246" s="83" t="s">
        <v>1042</v>
      </c>
      <c r="B246" s="84" t="s">
        <v>546</v>
      </c>
      <c r="C246" s="83">
        <v>0</v>
      </c>
      <c r="D246" s="83">
        <v>0</v>
      </c>
    </row>
    <row r="247" spans="1:4" x14ac:dyDescent="0.25">
      <c r="A247" s="83" t="s">
        <v>1043</v>
      </c>
      <c r="B247" s="84" t="s">
        <v>547</v>
      </c>
      <c r="C247" s="83">
        <v>0</v>
      </c>
      <c r="D247" s="83">
        <v>0</v>
      </c>
    </row>
    <row r="248" spans="1:4" x14ac:dyDescent="0.25">
      <c r="A248" s="80" t="s">
        <v>548</v>
      </c>
      <c r="B248" s="81" t="s">
        <v>549</v>
      </c>
      <c r="C248" s="86">
        <v>0</v>
      </c>
      <c r="D248" s="86">
        <v>0</v>
      </c>
    </row>
    <row r="249" spans="1:4" x14ac:dyDescent="0.25">
      <c r="A249" s="80" t="s">
        <v>550</v>
      </c>
      <c r="B249" s="81" t="s">
        <v>167</v>
      </c>
      <c r="C249" s="82">
        <v>0</v>
      </c>
      <c r="D249" s="82">
        <v>0</v>
      </c>
    </row>
    <row r="250" spans="1:4" x14ac:dyDescent="0.25">
      <c r="A250" s="83" t="s">
        <v>1044</v>
      </c>
      <c r="B250" s="84" t="s">
        <v>551</v>
      </c>
      <c r="C250" s="85">
        <v>0</v>
      </c>
      <c r="D250" s="85">
        <v>0</v>
      </c>
    </row>
    <row r="251" spans="1:4" x14ac:dyDescent="0.25">
      <c r="A251" s="83" t="s">
        <v>1045</v>
      </c>
      <c r="B251" s="84" t="s">
        <v>552</v>
      </c>
      <c r="C251" s="83">
        <v>0</v>
      </c>
      <c r="D251" s="83">
        <v>0</v>
      </c>
    </row>
    <row r="252" spans="1:4" x14ac:dyDescent="0.25">
      <c r="A252" s="83" t="s">
        <v>1046</v>
      </c>
      <c r="B252" s="84" t="s">
        <v>553</v>
      </c>
      <c r="C252" s="83">
        <v>0</v>
      </c>
      <c r="D252" s="83">
        <v>0</v>
      </c>
    </row>
    <row r="253" spans="1:4" x14ac:dyDescent="0.25">
      <c r="A253" s="83" t="s">
        <v>1047</v>
      </c>
      <c r="B253" s="84" t="s">
        <v>554</v>
      </c>
      <c r="C253" s="85">
        <v>0</v>
      </c>
      <c r="D253" s="85">
        <v>0</v>
      </c>
    </row>
    <row r="254" spans="1:4" x14ac:dyDescent="0.25">
      <c r="A254" s="83" t="s">
        <v>1048</v>
      </c>
      <c r="B254" s="84" t="s">
        <v>555</v>
      </c>
      <c r="C254" s="85">
        <v>0</v>
      </c>
      <c r="D254" s="85">
        <v>0</v>
      </c>
    </row>
    <row r="255" spans="1:4" x14ac:dyDescent="0.25">
      <c r="A255" s="83" t="s">
        <v>1049</v>
      </c>
      <c r="B255" s="84" t="s">
        <v>556</v>
      </c>
      <c r="C255" s="83">
        <v>0</v>
      </c>
      <c r="D255" s="83">
        <v>0</v>
      </c>
    </row>
    <row r="256" spans="1:4" x14ac:dyDescent="0.25">
      <c r="A256" s="83" t="s">
        <v>1050</v>
      </c>
      <c r="B256" s="84" t="s">
        <v>557</v>
      </c>
      <c r="C256" s="83">
        <v>0</v>
      </c>
      <c r="D256" s="83">
        <v>0</v>
      </c>
    </row>
    <row r="257" spans="1:4" ht="31.5" x14ac:dyDescent="0.25">
      <c r="A257" s="83" t="s">
        <v>1051</v>
      </c>
      <c r="B257" s="84" t="s">
        <v>558</v>
      </c>
      <c r="C257" s="83">
        <v>0</v>
      </c>
      <c r="D257" s="83">
        <v>0</v>
      </c>
    </row>
    <row r="258" spans="1:4" ht="31.5" x14ac:dyDescent="0.25">
      <c r="A258" s="83" t="s">
        <v>1052</v>
      </c>
      <c r="B258" s="84" t="s">
        <v>559</v>
      </c>
      <c r="C258" s="83">
        <v>0</v>
      </c>
      <c r="D258" s="83">
        <v>0</v>
      </c>
    </row>
    <row r="259" spans="1:4" x14ac:dyDescent="0.25">
      <c r="A259" s="83" t="s">
        <v>1053</v>
      </c>
      <c r="B259" s="84" t="s">
        <v>560</v>
      </c>
      <c r="C259" s="83">
        <v>0</v>
      </c>
      <c r="D259" s="83">
        <v>0</v>
      </c>
    </row>
    <row r="260" spans="1:4" x14ac:dyDescent="0.25">
      <c r="A260" s="80" t="s">
        <v>561</v>
      </c>
      <c r="B260" s="81" t="s">
        <v>562</v>
      </c>
      <c r="C260" s="86">
        <v>0</v>
      </c>
      <c r="D260" s="86">
        <v>0</v>
      </c>
    </row>
    <row r="261" spans="1:4" x14ac:dyDescent="0.25">
      <c r="A261" s="80" t="s">
        <v>563</v>
      </c>
      <c r="B261" s="81" t="s">
        <v>167</v>
      </c>
      <c r="C261" s="82">
        <v>0</v>
      </c>
      <c r="D261" s="82">
        <v>0</v>
      </c>
    </row>
    <row r="262" spans="1:4" x14ac:dyDescent="0.25">
      <c r="A262" s="83" t="s">
        <v>529</v>
      </c>
      <c r="B262" s="84" t="s">
        <v>564</v>
      </c>
      <c r="C262" s="83">
        <v>0</v>
      </c>
      <c r="D262" s="83">
        <v>0</v>
      </c>
    </row>
    <row r="263" spans="1:4" x14ac:dyDescent="0.25">
      <c r="A263" s="83" t="s">
        <v>565</v>
      </c>
      <c r="B263" s="84" t="s">
        <v>566</v>
      </c>
      <c r="C263" s="83">
        <v>0</v>
      </c>
      <c r="D263" s="83">
        <v>0</v>
      </c>
    </row>
    <row r="264" spans="1:4" x14ac:dyDescent="0.25">
      <c r="A264" s="83" t="s">
        <v>567</v>
      </c>
      <c r="B264" s="84" t="s">
        <v>568</v>
      </c>
      <c r="C264" s="85">
        <v>0</v>
      </c>
      <c r="D264" s="85">
        <v>0</v>
      </c>
    </row>
    <row r="265" spans="1:4" x14ac:dyDescent="0.25">
      <c r="A265" s="83" t="s">
        <v>1033</v>
      </c>
      <c r="B265" s="84" t="s">
        <v>569</v>
      </c>
      <c r="C265" s="83">
        <v>0</v>
      </c>
      <c r="D265" s="83">
        <v>0</v>
      </c>
    </row>
    <row r="266" spans="1:4" x14ac:dyDescent="0.25">
      <c r="A266" s="83" t="s">
        <v>1034</v>
      </c>
      <c r="B266" s="84" t="s">
        <v>570</v>
      </c>
      <c r="C266" s="83">
        <v>0</v>
      </c>
      <c r="D266" s="83">
        <v>0</v>
      </c>
    </row>
    <row r="267" spans="1:4" x14ac:dyDescent="0.25">
      <c r="A267" s="83" t="s">
        <v>1035</v>
      </c>
      <c r="B267" s="84" t="s">
        <v>571</v>
      </c>
      <c r="C267" s="85">
        <v>0</v>
      </c>
      <c r="D267" s="85">
        <v>0</v>
      </c>
    </row>
    <row r="268" spans="1:4" x14ac:dyDescent="0.25">
      <c r="A268" s="83" t="s">
        <v>1036</v>
      </c>
      <c r="B268" s="84" t="s">
        <v>572</v>
      </c>
      <c r="C268" s="83">
        <v>0</v>
      </c>
      <c r="D268" s="83">
        <v>0</v>
      </c>
    </row>
    <row r="269" spans="1:4" x14ac:dyDescent="0.25">
      <c r="A269" s="83" t="s">
        <v>1037</v>
      </c>
      <c r="B269" s="84" t="s">
        <v>573</v>
      </c>
      <c r="C269" s="83">
        <v>0</v>
      </c>
      <c r="D269" s="83">
        <v>0</v>
      </c>
    </row>
    <row r="270" spans="1:4" x14ac:dyDescent="0.25">
      <c r="A270" s="83" t="s">
        <v>574</v>
      </c>
      <c r="B270" s="84" t="s">
        <v>575</v>
      </c>
      <c r="C270" s="85">
        <v>0</v>
      </c>
      <c r="D270" s="85">
        <v>0</v>
      </c>
    </row>
    <row r="271" spans="1:4" x14ac:dyDescent="0.25">
      <c r="A271" s="83" t="s">
        <v>1038</v>
      </c>
      <c r="B271" s="84" t="s">
        <v>576</v>
      </c>
      <c r="C271" s="85">
        <v>0</v>
      </c>
      <c r="D271" s="85">
        <v>0</v>
      </c>
    </row>
    <row r="272" spans="1:4" x14ac:dyDescent="0.25">
      <c r="A272" s="83" t="s">
        <v>1039</v>
      </c>
      <c r="B272" s="84" t="s">
        <v>577</v>
      </c>
      <c r="C272" s="83">
        <v>0</v>
      </c>
      <c r="D272" s="83">
        <v>0</v>
      </c>
    </row>
    <row r="273" spans="1:4" x14ac:dyDescent="0.25">
      <c r="A273" s="83" t="s">
        <v>1040</v>
      </c>
      <c r="B273" s="84" t="s">
        <v>578</v>
      </c>
      <c r="C273" s="83">
        <v>0</v>
      </c>
      <c r="D273" s="83">
        <v>0</v>
      </c>
    </row>
    <row r="274" spans="1:4" x14ac:dyDescent="0.25">
      <c r="A274" s="83" t="s">
        <v>1041</v>
      </c>
      <c r="B274" s="84" t="s">
        <v>579</v>
      </c>
      <c r="C274" s="83">
        <v>0</v>
      </c>
      <c r="D274" s="83">
        <v>0</v>
      </c>
    </row>
    <row r="275" spans="1:4" x14ac:dyDescent="0.25">
      <c r="A275" s="83" t="s">
        <v>1042</v>
      </c>
      <c r="B275" s="84" t="s">
        <v>580</v>
      </c>
      <c r="C275" s="83">
        <v>0</v>
      </c>
      <c r="D275" s="83">
        <v>0</v>
      </c>
    </row>
    <row r="276" spans="1:4" x14ac:dyDescent="0.25">
      <c r="A276" s="83" t="s">
        <v>1043</v>
      </c>
      <c r="B276" s="84" t="s">
        <v>581</v>
      </c>
      <c r="C276" s="83">
        <v>0</v>
      </c>
      <c r="D276" s="83">
        <v>0</v>
      </c>
    </row>
    <row r="277" spans="1:4" x14ac:dyDescent="0.25">
      <c r="A277" s="80" t="s">
        <v>582</v>
      </c>
      <c r="B277" s="81" t="s">
        <v>583</v>
      </c>
      <c r="C277" s="86">
        <v>0</v>
      </c>
      <c r="D277" s="86">
        <v>0</v>
      </c>
    </row>
    <row r="278" spans="1:4" x14ac:dyDescent="0.25">
      <c r="A278" s="80" t="s">
        <v>584</v>
      </c>
      <c r="B278" s="81" t="s">
        <v>167</v>
      </c>
      <c r="C278" s="82">
        <v>0</v>
      </c>
      <c r="D278" s="82">
        <v>0</v>
      </c>
    </row>
    <row r="279" spans="1:4" x14ac:dyDescent="0.25">
      <c r="A279" s="83" t="s">
        <v>585</v>
      </c>
      <c r="B279" s="84" t="s">
        <v>586</v>
      </c>
      <c r="C279" s="85">
        <v>0</v>
      </c>
      <c r="D279" s="85">
        <v>0</v>
      </c>
    </row>
    <row r="280" spans="1:4" x14ac:dyDescent="0.25">
      <c r="A280" s="83" t="s">
        <v>1054</v>
      </c>
      <c r="B280" s="84" t="s">
        <v>587</v>
      </c>
      <c r="C280" s="83">
        <v>0</v>
      </c>
      <c r="D280" s="83">
        <v>0</v>
      </c>
    </row>
    <row r="281" spans="1:4" x14ac:dyDescent="0.25">
      <c r="A281" s="83" t="s">
        <v>1055</v>
      </c>
      <c r="B281" s="84" t="s">
        <v>588</v>
      </c>
      <c r="C281" s="85">
        <v>0</v>
      </c>
      <c r="D281" s="85">
        <v>0</v>
      </c>
    </row>
    <row r="282" spans="1:4" x14ac:dyDescent="0.25">
      <c r="A282" s="83" t="s">
        <v>1056</v>
      </c>
      <c r="B282" s="84" t="s">
        <v>589</v>
      </c>
      <c r="C282" s="83">
        <v>0</v>
      </c>
      <c r="D282" s="83">
        <v>0</v>
      </c>
    </row>
    <row r="283" spans="1:4" x14ac:dyDescent="0.25">
      <c r="A283" s="83" t="s">
        <v>1057</v>
      </c>
      <c r="B283" s="84" t="s">
        <v>590</v>
      </c>
      <c r="C283" s="83">
        <v>0</v>
      </c>
      <c r="D283" s="83">
        <v>0</v>
      </c>
    </row>
    <row r="284" spans="1:4" x14ac:dyDescent="0.25">
      <c r="A284" s="83" t="s">
        <v>1058</v>
      </c>
      <c r="B284" s="84" t="s">
        <v>591</v>
      </c>
      <c r="C284" s="83">
        <v>0</v>
      </c>
      <c r="D284" s="83">
        <v>0</v>
      </c>
    </row>
    <row r="285" spans="1:4" x14ac:dyDescent="0.25">
      <c r="A285" s="83" t="s">
        <v>1059</v>
      </c>
      <c r="B285" s="84" t="s">
        <v>592</v>
      </c>
      <c r="C285" s="85">
        <v>0</v>
      </c>
      <c r="D285" s="85">
        <v>0</v>
      </c>
    </row>
    <row r="286" spans="1:4" x14ac:dyDescent="0.25">
      <c r="A286" s="83" t="s">
        <v>1060</v>
      </c>
      <c r="B286" s="84" t="s">
        <v>593</v>
      </c>
      <c r="C286" s="83">
        <v>0</v>
      </c>
      <c r="D286" s="83">
        <v>0</v>
      </c>
    </row>
    <row r="287" spans="1:4" x14ac:dyDescent="0.25">
      <c r="A287" s="83" t="s">
        <v>1061</v>
      </c>
      <c r="B287" s="84" t="s">
        <v>594</v>
      </c>
      <c r="C287" s="83">
        <v>0</v>
      </c>
      <c r="D287" s="83">
        <v>0</v>
      </c>
    </row>
    <row r="288" spans="1:4" x14ac:dyDescent="0.25">
      <c r="A288" s="83" t="s">
        <v>1062</v>
      </c>
      <c r="B288" s="84" t="s">
        <v>595</v>
      </c>
      <c r="C288" s="83">
        <v>0</v>
      </c>
      <c r="D288" s="83">
        <v>0</v>
      </c>
    </row>
    <row r="289" spans="1:4" x14ac:dyDescent="0.25">
      <c r="A289" s="83" t="s">
        <v>1063</v>
      </c>
      <c r="B289" s="84" t="s">
        <v>596</v>
      </c>
      <c r="C289" s="85">
        <v>0</v>
      </c>
      <c r="D289" s="85">
        <v>0</v>
      </c>
    </row>
    <row r="290" spans="1:4" x14ac:dyDescent="0.25">
      <c r="A290" s="83" t="s">
        <v>1064</v>
      </c>
      <c r="B290" s="84" t="s">
        <v>597</v>
      </c>
      <c r="C290" s="83">
        <v>0</v>
      </c>
      <c r="D290" s="83">
        <v>0</v>
      </c>
    </row>
    <row r="291" spans="1:4" x14ac:dyDescent="0.25">
      <c r="A291" s="83" t="s">
        <v>1065</v>
      </c>
      <c r="B291" s="84" t="s">
        <v>598</v>
      </c>
      <c r="C291" s="83">
        <v>0</v>
      </c>
      <c r="D291" s="83">
        <v>0</v>
      </c>
    </row>
    <row r="292" spans="1:4" x14ac:dyDescent="0.25">
      <c r="A292" s="83" t="s">
        <v>1066</v>
      </c>
      <c r="B292" s="84" t="s">
        <v>599</v>
      </c>
      <c r="C292" s="83">
        <v>0</v>
      </c>
      <c r="D292" s="83">
        <v>0</v>
      </c>
    </row>
    <row r="293" spans="1:4" x14ac:dyDescent="0.25">
      <c r="A293" s="83" t="s">
        <v>1067</v>
      </c>
      <c r="B293" s="84" t="s">
        <v>600</v>
      </c>
      <c r="C293" s="83">
        <v>0</v>
      </c>
      <c r="D293" s="83">
        <v>0</v>
      </c>
    </row>
    <row r="294" spans="1:4" x14ac:dyDescent="0.25">
      <c r="A294" s="83" t="s">
        <v>1068</v>
      </c>
      <c r="B294" s="84" t="s">
        <v>601</v>
      </c>
      <c r="C294" s="83">
        <v>0</v>
      </c>
      <c r="D294" s="83">
        <v>0</v>
      </c>
    </row>
    <row r="295" spans="1:4" x14ac:dyDescent="0.25">
      <c r="A295" s="83" t="s">
        <v>1069</v>
      </c>
      <c r="B295" s="84" t="s">
        <v>602</v>
      </c>
      <c r="C295" s="85">
        <v>0</v>
      </c>
      <c r="D295" s="85">
        <v>0</v>
      </c>
    </row>
    <row r="296" spans="1:4" x14ac:dyDescent="0.25">
      <c r="A296" s="83" t="s">
        <v>1070</v>
      </c>
      <c r="B296" s="84" t="s">
        <v>603</v>
      </c>
      <c r="C296" s="83">
        <v>0</v>
      </c>
      <c r="D296" s="83">
        <v>0</v>
      </c>
    </row>
    <row r="297" spans="1:4" x14ac:dyDescent="0.25">
      <c r="A297" s="83" t="s">
        <v>1071</v>
      </c>
      <c r="B297" s="84" t="s">
        <v>604</v>
      </c>
      <c r="C297" s="83">
        <v>0</v>
      </c>
      <c r="D297" s="83">
        <v>0</v>
      </c>
    </row>
    <row r="298" spans="1:4" ht="31.5" x14ac:dyDescent="0.25">
      <c r="A298" s="83" t="s">
        <v>1072</v>
      </c>
      <c r="B298" s="84" t="s">
        <v>605</v>
      </c>
      <c r="C298" s="85">
        <v>0</v>
      </c>
      <c r="D298" s="85">
        <v>0</v>
      </c>
    </row>
    <row r="299" spans="1:4" ht="31.5" x14ac:dyDescent="0.25">
      <c r="A299" s="83" t="s">
        <v>1073</v>
      </c>
      <c r="B299" s="84" t="s">
        <v>606</v>
      </c>
      <c r="C299" s="83">
        <v>0</v>
      </c>
      <c r="D299" s="83">
        <v>0</v>
      </c>
    </row>
    <row r="300" spans="1:4" ht="31.5" x14ac:dyDescent="0.25">
      <c r="A300" s="83" t="s">
        <v>1074</v>
      </c>
      <c r="B300" s="84" t="s">
        <v>607</v>
      </c>
      <c r="C300" s="83">
        <v>0</v>
      </c>
      <c r="D300" s="83">
        <v>0</v>
      </c>
    </row>
    <row r="301" spans="1:4" x14ac:dyDescent="0.25">
      <c r="A301" s="83" t="s">
        <v>1075</v>
      </c>
      <c r="B301" s="84" t="s">
        <v>608</v>
      </c>
      <c r="C301" s="83">
        <v>0</v>
      </c>
      <c r="D301" s="83">
        <v>0</v>
      </c>
    </row>
    <row r="302" spans="1:4" x14ac:dyDescent="0.25">
      <c r="A302" s="83" t="s">
        <v>1076</v>
      </c>
      <c r="B302" s="84" t="s">
        <v>609</v>
      </c>
      <c r="C302" s="83">
        <v>0</v>
      </c>
      <c r="D302" s="83">
        <v>0</v>
      </c>
    </row>
    <row r="303" spans="1:4" x14ac:dyDescent="0.25">
      <c r="A303" s="83" t="s">
        <v>1077</v>
      </c>
      <c r="B303" s="84" t="s">
        <v>610</v>
      </c>
      <c r="C303" s="85">
        <v>0</v>
      </c>
      <c r="D303" s="85">
        <v>0</v>
      </c>
    </row>
    <row r="304" spans="1:4" x14ac:dyDescent="0.25">
      <c r="A304" s="83" t="s">
        <v>1078</v>
      </c>
      <c r="B304" s="84" t="s">
        <v>611</v>
      </c>
      <c r="C304" s="83">
        <v>0</v>
      </c>
      <c r="D304" s="83">
        <v>0</v>
      </c>
    </row>
    <row r="305" spans="1:4" x14ac:dyDescent="0.25">
      <c r="A305" s="83" t="s">
        <v>1079</v>
      </c>
      <c r="B305" s="84" t="s">
        <v>612</v>
      </c>
      <c r="C305" s="83">
        <v>0</v>
      </c>
      <c r="D305" s="83">
        <v>0</v>
      </c>
    </row>
    <row r="306" spans="1:4" x14ac:dyDescent="0.25">
      <c r="A306" s="83" t="s">
        <v>1080</v>
      </c>
      <c r="B306" s="84" t="s">
        <v>613</v>
      </c>
      <c r="C306" s="85">
        <v>0</v>
      </c>
      <c r="D306" s="85">
        <v>0</v>
      </c>
    </row>
    <row r="307" spans="1:4" x14ac:dyDescent="0.25">
      <c r="A307" s="83" t="s">
        <v>1081</v>
      </c>
      <c r="B307" s="84" t="s">
        <v>614</v>
      </c>
      <c r="C307" s="83">
        <v>0</v>
      </c>
      <c r="D307" s="83">
        <v>0</v>
      </c>
    </row>
    <row r="308" spans="1:4" x14ac:dyDescent="0.25">
      <c r="A308" s="83" t="s">
        <v>1082</v>
      </c>
      <c r="B308" s="84" t="s">
        <v>615</v>
      </c>
      <c r="C308" s="83">
        <v>0</v>
      </c>
      <c r="D308" s="83">
        <v>0</v>
      </c>
    </row>
    <row r="309" spans="1:4" x14ac:dyDescent="0.25">
      <c r="A309" s="83" t="s">
        <v>1083</v>
      </c>
      <c r="B309" s="84" t="s">
        <v>616</v>
      </c>
      <c r="C309" s="85">
        <v>0</v>
      </c>
      <c r="D309" s="85">
        <v>0</v>
      </c>
    </row>
    <row r="310" spans="1:4" x14ac:dyDescent="0.25">
      <c r="A310" s="83" t="s">
        <v>1084</v>
      </c>
      <c r="B310" s="84" t="s">
        <v>617</v>
      </c>
      <c r="C310" s="83">
        <v>0</v>
      </c>
      <c r="D310" s="83">
        <v>0</v>
      </c>
    </row>
    <row r="311" spans="1:4" x14ac:dyDescent="0.25">
      <c r="A311" s="83" t="s">
        <v>1085</v>
      </c>
      <c r="B311" s="84" t="s">
        <v>618</v>
      </c>
      <c r="C311" s="83">
        <v>0</v>
      </c>
      <c r="D311" s="83">
        <v>0</v>
      </c>
    </row>
    <row r="312" spans="1:4" x14ac:dyDescent="0.25">
      <c r="A312" s="83" t="s">
        <v>1086</v>
      </c>
      <c r="B312" s="84" t="s">
        <v>619</v>
      </c>
      <c r="C312" s="83">
        <v>0</v>
      </c>
      <c r="D312" s="83">
        <v>0</v>
      </c>
    </row>
    <row r="313" spans="1:4" x14ac:dyDescent="0.25">
      <c r="A313" s="83" t="s">
        <v>1087</v>
      </c>
      <c r="B313" s="84" t="s">
        <v>620</v>
      </c>
      <c r="C313" s="83">
        <v>0</v>
      </c>
      <c r="D313" s="83">
        <v>0</v>
      </c>
    </row>
    <row r="314" spans="1:4" x14ac:dyDescent="0.25">
      <c r="A314" s="83" t="s">
        <v>621</v>
      </c>
      <c r="B314" s="84" t="s">
        <v>622</v>
      </c>
      <c r="C314" s="85">
        <v>0</v>
      </c>
      <c r="D314" s="85">
        <v>0</v>
      </c>
    </row>
    <row r="315" spans="1:4" x14ac:dyDescent="0.25">
      <c r="A315" s="83" t="s">
        <v>1088</v>
      </c>
      <c r="B315" s="84" t="s">
        <v>623</v>
      </c>
      <c r="C315" s="83">
        <v>0</v>
      </c>
      <c r="D315" s="83">
        <v>0</v>
      </c>
    </row>
    <row r="316" spans="1:4" x14ac:dyDescent="0.25">
      <c r="A316" s="83" t="s">
        <v>1089</v>
      </c>
      <c r="B316" s="84" t="s">
        <v>624</v>
      </c>
      <c r="C316" s="83">
        <v>0</v>
      </c>
      <c r="D316" s="83">
        <v>0</v>
      </c>
    </row>
    <row r="317" spans="1:4" x14ac:dyDescent="0.25">
      <c r="A317" s="83" t="s">
        <v>625</v>
      </c>
      <c r="B317" s="84" t="s">
        <v>626</v>
      </c>
      <c r="C317" s="85">
        <v>0</v>
      </c>
      <c r="D317" s="85">
        <v>0</v>
      </c>
    </row>
    <row r="318" spans="1:4" x14ac:dyDescent="0.25">
      <c r="A318" s="83" t="s">
        <v>1090</v>
      </c>
      <c r="B318" s="84" t="s">
        <v>627</v>
      </c>
      <c r="C318" s="83">
        <v>0</v>
      </c>
      <c r="D318" s="83">
        <v>0</v>
      </c>
    </row>
    <row r="319" spans="1:4" x14ac:dyDescent="0.25">
      <c r="A319" s="83" t="s">
        <v>1091</v>
      </c>
      <c r="B319" s="84" t="s">
        <v>628</v>
      </c>
      <c r="C319" s="83">
        <v>0</v>
      </c>
      <c r="D319" s="83">
        <v>0</v>
      </c>
    </row>
    <row r="320" spans="1:4" x14ac:dyDescent="0.25">
      <c r="A320" s="83" t="s">
        <v>1092</v>
      </c>
      <c r="B320" s="84" t="s">
        <v>629</v>
      </c>
      <c r="C320" s="85">
        <v>0</v>
      </c>
      <c r="D320" s="85">
        <v>0</v>
      </c>
    </row>
    <row r="321" spans="1:4" x14ac:dyDescent="0.25">
      <c r="A321" s="83" t="s">
        <v>1093</v>
      </c>
      <c r="B321" s="84" t="s">
        <v>630</v>
      </c>
      <c r="C321" s="83">
        <v>0</v>
      </c>
      <c r="D321" s="83">
        <v>0</v>
      </c>
    </row>
    <row r="322" spans="1:4" x14ac:dyDescent="0.25">
      <c r="A322" s="83" t="s">
        <v>1094</v>
      </c>
      <c r="B322" s="84" t="s">
        <v>631</v>
      </c>
      <c r="C322" s="83">
        <v>0</v>
      </c>
      <c r="D322" s="83">
        <v>0</v>
      </c>
    </row>
    <row r="323" spans="1:4" x14ac:dyDescent="0.25">
      <c r="A323" s="83" t="s">
        <v>1095</v>
      </c>
      <c r="B323" s="84" t="s">
        <v>632</v>
      </c>
      <c r="C323" s="83">
        <v>0</v>
      </c>
      <c r="D323" s="83">
        <v>0</v>
      </c>
    </row>
    <row r="324" spans="1:4" x14ac:dyDescent="0.25">
      <c r="A324" s="83" t="s">
        <v>1096</v>
      </c>
      <c r="B324" s="84" t="s">
        <v>633</v>
      </c>
      <c r="C324" s="85">
        <v>0</v>
      </c>
      <c r="D324" s="85">
        <v>0</v>
      </c>
    </row>
    <row r="325" spans="1:4" x14ac:dyDescent="0.25">
      <c r="A325" s="83" t="s">
        <v>1097</v>
      </c>
      <c r="B325" s="84" t="s">
        <v>634</v>
      </c>
      <c r="C325" s="83">
        <v>0</v>
      </c>
      <c r="D325" s="83">
        <v>0</v>
      </c>
    </row>
    <row r="326" spans="1:4" x14ac:dyDescent="0.25">
      <c r="A326" s="83" t="s">
        <v>1098</v>
      </c>
      <c r="B326" s="84" t="s">
        <v>635</v>
      </c>
      <c r="C326" s="83">
        <v>0</v>
      </c>
      <c r="D326" s="83">
        <v>0</v>
      </c>
    </row>
    <row r="327" spans="1:4" x14ac:dyDescent="0.25">
      <c r="A327" s="80" t="s">
        <v>636</v>
      </c>
      <c r="B327" s="81" t="s">
        <v>637</v>
      </c>
      <c r="C327" s="86">
        <v>0</v>
      </c>
      <c r="D327" s="86">
        <v>0</v>
      </c>
    </row>
    <row r="328" spans="1:4" x14ac:dyDescent="0.25">
      <c r="A328" s="80" t="s">
        <v>638</v>
      </c>
      <c r="B328" s="81" t="s">
        <v>639</v>
      </c>
      <c r="C328" s="86">
        <v>22006391701.68</v>
      </c>
      <c r="D328" s="86">
        <v>21739052290.009998</v>
      </c>
    </row>
    <row r="329" spans="1:4" x14ac:dyDescent="0.25">
      <c r="A329" s="80" t="s">
        <v>640</v>
      </c>
      <c r="B329" s="81" t="s">
        <v>641</v>
      </c>
      <c r="C329" s="86">
        <v>24270146950.98</v>
      </c>
      <c r="D329" s="86">
        <v>23917593391.09</v>
      </c>
    </row>
    <row r="330" spans="1:4" x14ac:dyDescent="0.25">
      <c r="A330" s="80" t="s">
        <v>642</v>
      </c>
      <c r="B330" s="81" t="s">
        <v>167</v>
      </c>
      <c r="C330" s="82">
        <v>0</v>
      </c>
      <c r="D330" s="82">
        <v>0</v>
      </c>
    </row>
    <row r="331" spans="1:4" x14ac:dyDescent="0.25">
      <c r="A331" s="80" t="s">
        <v>643</v>
      </c>
      <c r="B331" s="81" t="s">
        <v>167</v>
      </c>
      <c r="C331" s="82">
        <v>0</v>
      </c>
      <c r="D331" s="82">
        <v>0</v>
      </c>
    </row>
    <row r="332" spans="1:4" x14ac:dyDescent="0.25">
      <c r="A332" s="80" t="s">
        <v>644</v>
      </c>
      <c r="B332" s="81" t="s">
        <v>167</v>
      </c>
      <c r="C332" s="82">
        <v>0</v>
      </c>
      <c r="D332" s="82">
        <v>0</v>
      </c>
    </row>
    <row r="333" spans="1:4" ht="31.5" x14ac:dyDescent="0.25">
      <c r="A333" s="83" t="s">
        <v>645</v>
      </c>
      <c r="B333" s="84" t="s">
        <v>646</v>
      </c>
      <c r="C333" s="83">
        <v>0</v>
      </c>
      <c r="D333" s="83">
        <v>0</v>
      </c>
    </row>
    <row r="334" spans="1:4" ht="31.5" x14ac:dyDescent="0.25">
      <c r="A334" s="83" t="s">
        <v>647</v>
      </c>
      <c r="B334" s="84" t="s">
        <v>648</v>
      </c>
      <c r="C334" s="83">
        <v>0</v>
      </c>
      <c r="D334" s="83">
        <v>0</v>
      </c>
    </row>
    <row r="335" spans="1:4" ht="31.5" x14ac:dyDescent="0.25">
      <c r="A335" s="83" t="s">
        <v>649</v>
      </c>
      <c r="B335" s="84" t="s">
        <v>650</v>
      </c>
      <c r="C335" s="83">
        <v>0</v>
      </c>
      <c r="D335" s="83">
        <v>0</v>
      </c>
    </row>
    <row r="336" spans="1:4" ht="31.5" x14ac:dyDescent="0.25">
      <c r="A336" s="83" t="s">
        <v>651</v>
      </c>
      <c r="B336" s="84" t="s">
        <v>652</v>
      </c>
      <c r="C336" s="83">
        <v>0</v>
      </c>
      <c r="D336" s="83">
        <v>0</v>
      </c>
    </row>
    <row r="337" spans="1:4" ht="31.5" x14ac:dyDescent="0.25">
      <c r="A337" s="83" t="s">
        <v>653</v>
      </c>
      <c r="B337" s="84" t="s">
        <v>654</v>
      </c>
      <c r="C337" s="83">
        <v>19743279.469999999</v>
      </c>
      <c r="D337" s="83">
        <v>22165911.260000002</v>
      </c>
    </row>
    <row r="338" spans="1:4" ht="31.5" x14ac:dyDescent="0.25">
      <c r="A338" s="83" t="s">
        <v>655</v>
      </c>
      <c r="B338" s="84" t="s">
        <v>656</v>
      </c>
      <c r="C338" s="83">
        <v>0</v>
      </c>
      <c r="D338" s="83">
        <v>130127971</v>
      </c>
    </row>
    <row r="339" spans="1:4" ht="31.5" x14ac:dyDescent="0.25">
      <c r="A339" s="83" t="s">
        <v>657</v>
      </c>
      <c r="B339" s="84" t="s">
        <v>658</v>
      </c>
      <c r="C339" s="83">
        <v>0</v>
      </c>
      <c r="D339" s="83">
        <v>271617030</v>
      </c>
    </row>
    <row r="340" spans="1:4" ht="31.5" x14ac:dyDescent="0.25">
      <c r="A340" s="83" t="s">
        <v>659</v>
      </c>
      <c r="B340" s="84" t="s">
        <v>660</v>
      </c>
      <c r="C340" s="83">
        <v>0</v>
      </c>
      <c r="D340" s="83">
        <v>1093511</v>
      </c>
    </row>
    <row r="341" spans="1:4" ht="31.5" x14ac:dyDescent="0.25">
      <c r="A341" s="83" t="s">
        <v>661</v>
      </c>
      <c r="B341" s="84" t="s">
        <v>662</v>
      </c>
      <c r="C341" s="83">
        <v>0</v>
      </c>
      <c r="D341" s="83">
        <v>0</v>
      </c>
    </row>
    <row r="342" spans="1:4" ht="31.5" x14ac:dyDescent="0.25">
      <c r="A342" s="83" t="s">
        <v>663</v>
      </c>
      <c r="B342" s="84" t="s">
        <v>664</v>
      </c>
      <c r="C342" s="83">
        <v>0</v>
      </c>
      <c r="D342" s="83">
        <v>0</v>
      </c>
    </row>
    <row r="343" spans="1:4" x14ac:dyDescent="0.25">
      <c r="A343" s="83" t="s">
        <v>665</v>
      </c>
      <c r="B343" s="84" t="s">
        <v>666</v>
      </c>
      <c r="C343" s="83">
        <v>0</v>
      </c>
      <c r="D343" s="83">
        <v>0</v>
      </c>
    </row>
    <row r="344" spans="1:4" ht="31.5" x14ac:dyDescent="0.25">
      <c r="A344" s="83" t="s">
        <v>667</v>
      </c>
      <c r="B344" s="84" t="s">
        <v>668</v>
      </c>
      <c r="C344" s="83">
        <v>0</v>
      </c>
      <c r="D344" s="83">
        <v>12044204</v>
      </c>
    </row>
    <row r="345" spans="1:4" x14ac:dyDescent="0.25">
      <c r="A345" s="83" t="s">
        <v>669</v>
      </c>
      <c r="B345" s="84" t="s">
        <v>670</v>
      </c>
      <c r="C345" s="83">
        <v>0</v>
      </c>
      <c r="D345" s="83">
        <v>0</v>
      </c>
    </row>
    <row r="346" spans="1:4" ht="31.5" x14ac:dyDescent="0.25">
      <c r="A346" s="83" t="s">
        <v>671</v>
      </c>
      <c r="B346" s="84" t="s">
        <v>672</v>
      </c>
      <c r="C346" s="83">
        <v>0</v>
      </c>
      <c r="D346" s="83">
        <v>570572077</v>
      </c>
    </row>
    <row r="347" spans="1:4" ht="31.5" x14ac:dyDescent="0.25">
      <c r="A347" s="83" t="s">
        <v>673</v>
      </c>
      <c r="B347" s="84" t="s">
        <v>674</v>
      </c>
      <c r="C347" s="83">
        <v>0</v>
      </c>
      <c r="D347" s="83">
        <v>0</v>
      </c>
    </row>
    <row r="348" spans="1:4" x14ac:dyDescent="0.25">
      <c r="A348" s="83" t="s">
        <v>675</v>
      </c>
      <c r="B348" s="84" t="s">
        <v>676</v>
      </c>
      <c r="C348" s="83">
        <v>0</v>
      </c>
      <c r="D348" s="83">
        <v>0</v>
      </c>
    </row>
    <row r="349" spans="1:4" ht="31.5" x14ac:dyDescent="0.25">
      <c r="A349" s="83" t="s">
        <v>677</v>
      </c>
      <c r="B349" s="84" t="s">
        <v>678</v>
      </c>
      <c r="C349" s="83">
        <v>0</v>
      </c>
      <c r="D349" s="83">
        <v>16514562</v>
      </c>
    </row>
    <row r="350" spans="1:4" ht="31.5" x14ac:dyDescent="0.25">
      <c r="A350" s="83" t="s">
        <v>679</v>
      </c>
      <c r="B350" s="84" t="s">
        <v>680</v>
      </c>
      <c r="C350" s="83">
        <v>0</v>
      </c>
      <c r="D350" s="83">
        <v>0</v>
      </c>
    </row>
    <row r="351" spans="1:4" ht="31.5" x14ac:dyDescent="0.25">
      <c r="A351" s="83" t="s">
        <v>681</v>
      </c>
      <c r="B351" s="84" t="s">
        <v>682</v>
      </c>
      <c r="C351" s="83">
        <v>0</v>
      </c>
      <c r="D351" s="83">
        <v>5000000</v>
      </c>
    </row>
    <row r="352" spans="1:4" ht="31.5" x14ac:dyDescent="0.25">
      <c r="A352" s="83" t="s">
        <v>683</v>
      </c>
      <c r="B352" s="84" t="s">
        <v>684</v>
      </c>
      <c r="C352" s="83">
        <v>0</v>
      </c>
      <c r="D352" s="83">
        <v>0</v>
      </c>
    </row>
    <row r="353" spans="1:4" ht="31.5" x14ac:dyDescent="0.25">
      <c r="A353" s="83" t="s">
        <v>685</v>
      </c>
      <c r="B353" s="84" t="s">
        <v>686</v>
      </c>
      <c r="C353" s="83">
        <v>0</v>
      </c>
      <c r="D353" s="83">
        <v>0</v>
      </c>
    </row>
    <row r="354" spans="1:4" ht="47.25" x14ac:dyDescent="0.25">
      <c r="A354" s="80" t="s">
        <v>687</v>
      </c>
      <c r="B354" s="81" t="s">
        <v>688</v>
      </c>
      <c r="C354" s="82">
        <v>19743279.469999999</v>
      </c>
      <c r="D354" s="82">
        <v>1029135266.26</v>
      </c>
    </row>
    <row r="355" spans="1:4" x14ac:dyDescent="0.25">
      <c r="A355" s="80" t="s">
        <v>689</v>
      </c>
      <c r="B355" s="81" t="s">
        <v>167</v>
      </c>
      <c r="C355" s="82">
        <v>0</v>
      </c>
      <c r="D355" s="82">
        <v>0</v>
      </c>
    </row>
    <row r="356" spans="1:4" ht="31.5" x14ac:dyDescent="0.25">
      <c r="A356" s="83" t="s">
        <v>690</v>
      </c>
      <c r="B356" s="84" t="s">
        <v>691</v>
      </c>
      <c r="C356" s="83">
        <v>0</v>
      </c>
      <c r="D356" s="83">
        <v>0</v>
      </c>
    </row>
    <row r="357" spans="1:4" ht="31.5" x14ac:dyDescent="0.25">
      <c r="A357" s="83" t="s">
        <v>692</v>
      </c>
      <c r="B357" s="84" t="s">
        <v>693</v>
      </c>
      <c r="C357" s="83">
        <v>0</v>
      </c>
      <c r="D357" s="83">
        <v>0</v>
      </c>
    </row>
    <row r="358" spans="1:4" x14ac:dyDescent="0.25">
      <c r="A358" s="80" t="s">
        <v>694</v>
      </c>
      <c r="B358" s="81" t="s">
        <v>695</v>
      </c>
      <c r="C358" s="82">
        <v>0</v>
      </c>
      <c r="D358" s="82">
        <v>0</v>
      </c>
    </row>
    <row r="359" spans="1:4" x14ac:dyDescent="0.25">
      <c r="A359" s="80" t="s">
        <v>696</v>
      </c>
      <c r="B359" s="81" t="s">
        <v>167</v>
      </c>
      <c r="C359" s="82">
        <v>0</v>
      </c>
      <c r="D359" s="82">
        <v>0</v>
      </c>
    </row>
    <row r="360" spans="1:4" x14ac:dyDescent="0.25">
      <c r="A360" s="83" t="s">
        <v>697</v>
      </c>
      <c r="B360" s="84" t="s">
        <v>698</v>
      </c>
      <c r="C360" s="83">
        <v>0</v>
      </c>
      <c r="D360" s="83">
        <v>-1358471831.6300001</v>
      </c>
    </row>
    <row r="361" spans="1:4" x14ac:dyDescent="0.25">
      <c r="A361" s="83" t="s">
        <v>699</v>
      </c>
      <c r="B361" s="84" t="s">
        <v>700</v>
      </c>
      <c r="C361" s="83">
        <v>24129551165.25</v>
      </c>
      <c r="D361" s="83">
        <v>24126077450.200001</v>
      </c>
    </row>
    <row r="362" spans="1:4" ht="31.5" x14ac:dyDescent="0.25">
      <c r="A362" s="83" t="s">
        <v>701</v>
      </c>
      <c r="B362" s="84" t="s">
        <v>702</v>
      </c>
      <c r="C362" s="83">
        <v>0</v>
      </c>
      <c r="D362" s="83">
        <v>0</v>
      </c>
    </row>
    <row r="363" spans="1:4" ht="31.5" x14ac:dyDescent="0.25">
      <c r="A363" s="83" t="s">
        <v>703</v>
      </c>
      <c r="B363" s="84" t="s">
        <v>704</v>
      </c>
      <c r="C363" s="83">
        <v>0</v>
      </c>
      <c r="D363" s="83">
        <v>0</v>
      </c>
    </row>
    <row r="364" spans="1:4" ht="31.5" x14ac:dyDescent="0.25">
      <c r="A364" s="83" t="s">
        <v>705</v>
      </c>
      <c r="B364" s="84" t="s">
        <v>706</v>
      </c>
      <c r="C364" s="83">
        <v>120852506.26000001</v>
      </c>
      <c r="D364" s="83">
        <v>120852506.26000001</v>
      </c>
    </row>
    <row r="365" spans="1:4" ht="31.5" x14ac:dyDescent="0.25">
      <c r="A365" s="83" t="s">
        <v>707</v>
      </c>
      <c r="B365" s="84" t="s">
        <v>708</v>
      </c>
      <c r="C365" s="83">
        <v>0</v>
      </c>
      <c r="D365" s="83">
        <v>0</v>
      </c>
    </row>
    <row r="366" spans="1:4" x14ac:dyDescent="0.25">
      <c r="A366" s="83" t="s">
        <v>709</v>
      </c>
      <c r="B366" s="84" t="s">
        <v>710</v>
      </c>
      <c r="C366" s="83">
        <v>0</v>
      </c>
      <c r="D366" s="83">
        <v>0</v>
      </c>
    </row>
    <row r="367" spans="1:4" ht="31.5" x14ac:dyDescent="0.25">
      <c r="A367" s="83" t="s">
        <v>711</v>
      </c>
      <c r="B367" s="84" t="s">
        <v>712</v>
      </c>
      <c r="C367" s="83">
        <v>0</v>
      </c>
      <c r="D367" s="83">
        <v>0</v>
      </c>
    </row>
    <row r="368" spans="1:4" ht="31.5" x14ac:dyDescent="0.25">
      <c r="A368" s="80" t="s">
        <v>713</v>
      </c>
      <c r="B368" s="81" t="s">
        <v>714</v>
      </c>
      <c r="C368" s="82">
        <v>24250403671.509998</v>
      </c>
      <c r="D368" s="82">
        <v>22888458124.830002</v>
      </c>
    </row>
    <row r="369" spans="1:4" x14ac:dyDescent="0.25">
      <c r="A369" s="80" t="s">
        <v>715</v>
      </c>
      <c r="B369" s="81" t="s">
        <v>716</v>
      </c>
      <c r="C369" s="82">
        <v>24270146950.98</v>
      </c>
      <c r="D369" s="82">
        <v>23917593391.09</v>
      </c>
    </row>
    <row r="370" spans="1:4" x14ac:dyDescent="0.25">
      <c r="A370" s="80" t="s">
        <v>717</v>
      </c>
      <c r="B370" s="81" t="s">
        <v>167</v>
      </c>
      <c r="C370" s="82">
        <v>0</v>
      </c>
      <c r="D370" s="82">
        <v>0</v>
      </c>
    </row>
    <row r="371" spans="1:4" x14ac:dyDescent="0.25">
      <c r="A371" s="83" t="s">
        <v>718</v>
      </c>
      <c r="B371" s="84" t="s">
        <v>719</v>
      </c>
      <c r="C371" s="83">
        <v>0</v>
      </c>
      <c r="D371" s="83">
        <v>0</v>
      </c>
    </row>
    <row r="372" spans="1:4" x14ac:dyDescent="0.25">
      <c r="A372" s="83" t="s">
        <v>720</v>
      </c>
      <c r="B372" s="84" t="s">
        <v>721</v>
      </c>
      <c r="C372" s="83">
        <v>0</v>
      </c>
      <c r="D372" s="83">
        <v>0</v>
      </c>
    </row>
    <row r="373" spans="1:4" x14ac:dyDescent="0.25">
      <c r="A373" s="83" t="s">
        <v>722</v>
      </c>
      <c r="B373" s="84" t="s">
        <v>723</v>
      </c>
      <c r="C373" s="83">
        <v>0</v>
      </c>
      <c r="D373" s="83">
        <v>0</v>
      </c>
    </row>
    <row r="374" spans="1:4" x14ac:dyDescent="0.25">
      <c r="A374" s="83" t="s">
        <v>724</v>
      </c>
      <c r="B374" s="84" t="s">
        <v>725</v>
      </c>
      <c r="C374" s="83">
        <v>0</v>
      </c>
      <c r="D374" s="83">
        <v>0</v>
      </c>
    </row>
    <row r="375" spans="1:4" ht="31.5" x14ac:dyDescent="0.25">
      <c r="A375" s="83" t="s">
        <v>726</v>
      </c>
      <c r="B375" s="84" t="s">
        <v>727</v>
      </c>
      <c r="C375" s="83">
        <v>0</v>
      </c>
      <c r="D375" s="83">
        <v>0</v>
      </c>
    </row>
    <row r="376" spans="1:4" x14ac:dyDescent="0.25">
      <c r="A376" s="83" t="s">
        <v>728</v>
      </c>
      <c r="B376" s="84" t="s">
        <v>729</v>
      </c>
      <c r="C376" s="83">
        <v>0</v>
      </c>
      <c r="D376" s="83">
        <v>0</v>
      </c>
    </row>
    <row r="377" spans="1:4" x14ac:dyDescent="0.25">
      <c r="A377" s="83" t="s">
        <v>730</v>
      </c>
      <c r="B377" s="84" t="s">
        <v>731</v>
      </c>
      <c r="C377" s="83">
        <v>0</v>
      </c>
      <c r="D377" s="83">
        <v>0</v>
      </c>
    </row>
    <row r="378" spans="1:4" x14ac:dyDescent="0.25">
      <c r="A378" s="83" t="s">
        <v>732</v>
      </c>
      <c r="B378" s="84" t="s">
        <v>733</v>
      </c>
      <c r="C378" s="83">
        <v>226927066.58000001</v>
      </c>
      <c r="D378" s="83">
        <v>254157266.58000001</v>
      </c>
    </row>
    <row r="379" spans="1:4" x14ac:dyDescent="0.25">
      <c r="A379" s="83" t="s">
        <v>734</v>
      </c>
      <c r="B379" s="84" t="s">
        <v>735</v>
      </c>
      <c r="C379" s="83">
        <v>0</v>
      </c>
      <c r="D379" s="83">
        <v>0</v>
      </c>
    </row>
    <row r="380" spans="1:4" ht="16.5" customHeight="1" x14ac:dyDescent="0.25">
      <c r="A380" s="83" t="s">
        <v>736</v>
      </c>
      <c r="B380" s="84" t="s">
        <v>737</v>
      </c>
      <c r="C380" s="83">
        <v>210000</v>
      </c>
      <c r="D380" s="83">
        <v>210000</v>
      </c>
    </row>
    <row r="381" spans="1:4" x14ac:dyDescent="0.25">
      <c r="A381" s="83"/>
      <c r="B381" s="84"/>
      <c r="C381" s="85"/>
      <c r="D381" s="85"/>
    </row>
  </sheetData>
  <mergeCells count="10">
    <mergeCell ref="B13:D13"/>
    <mergeCell ref="B10:D10"/>
    <mergeCell ref="B11:D11"/>
    <mergeCell ref="B12:D12"/>
    <mergeCell ref="C1:D1"/>
    <mergeCell ref="C2:D2"/>
    <mergeCell ref="A5:D5"/>
    <mergeCell ref="A6:D6"/>
    <mergeCell ref="B8:D8"/>
    <mergeCell ref="B9:D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7"/>
  <sheetViews>
    <sheetView workbookViewId="0">
      <selection sqref="A1:XFD1048576"/>
    </sheetView>
  </sheetViews>
  <sheetFormatPr defaultRowHeight="15" x14ac:dyDescent="0.25"/>
  <cols>
    <col min="1" max="1" width="3.85546875" style="88" customWidth="1"/>
    <col min="2" max="2" width="6.28515625" style="88" customWidth="1"/>
    <col min="3" max="3" width="4.7109375" style="88" customWidth="1"/>
    <col min="4" max="4" width="59.7109375" style="88" customWidth="1"/>
    <col min="5" max="5" width="8" style="88" customWidth="1"/>
    <col min="6" max="6" width="15.5703125" style="88" customWidth="1"/>
    <col min="7" max="7" width="13.85546875" style="88" customWidth="1"/>
    <col min="8" max="8" width="17.28515625" style="88" customWidth="1"/>
    <col min="9" max="9" width="15.7109375" style="88" customWidth="1"/>
    <col min="10" max="16384" width="9.140625" style="88"/>
  </cols>
  <sheetData>
    <row r="1" spans="1:9" ht="45.75" customHeight="1" x14ac:dyDescent="0.25">
      <c r="E1" s="252" t="s">
        <v>1113</v>
      </c>
      <c r="F1" s="252"/>
      <c r="G1" s="252"/>
      <c r="H1" s="252"/>
      <c r="I1" s="252"/>
    </row>
    <row r="2" spans="1:9" ht="33.6" customHeight="1" x14ac:dyDescent="0.25">
      <c r="A2" s="253" t="s">
        <v>1114</v>
      </c>
      <c r="B2" s="253"/>
      <c r="C2" s="253"/>
      <c r="D2" s="253"/>
      <c r="E2" s="253"/>
      <c r="F2" s="253"/>
      <c r="G2" s="253"/>
      <c r="H2" s="253"/>
      <c r="I2" s="253"/>
    </row>
    <row r="3" spans="1:9" ht="15" customHeight="1" x14ac:dyDescent="0.25">
      <c r="A3" s="254" t="s">
        <v>1109</v>
      </c>
      <c r="B3" s="254"/>
      <c r="C3" s="254"/>
      <c r="D3" s="254"/>
      <c r="E3" s="254"/>
      <c r="F3" s="254"/>
      <c r="G3" s="254"/>
      <c r="H3" s="254"/>
      <c r="I3" s="254"/>
    </row>
    <row r="4" spans="1:9" ht="9.75" customHeight="1" x14ac:dyDescent="0.25">
      <c r="A4" s="124"/>
      <c r="B4" s="124"/>
      <c r="C4" s="124"/>
      <c r="D4" s="124"/>
      <c r="E4" s="124"/>
      <c r="F4" s="124"/>
    </row>
    <row r="5" spans="1:9" ht="13.5" customHeight="1" x14ac:dyDescent="0.25">
      <c r="A5" s="138"/>
      <c r="B5" s="250" t="s">
        <v>1115</v>
      </c>
      <c r="C5" s="250"/>
      <c r="D5" s="250"/>
      <c r="E5" s="255" t="s">
        <v>157</v>
      </c>
      <c r="F5" s="255"/>
      <c r="G5" s="255"/>
      <c r="H5" s="255"/>
      <c r="I5" s="255"/>
    </row>
    <row r="6" spans="1:9" ht="13.5" customHeight="1" x14ac:dyDescent="0.25">
      <c r="A6" s="138" t="s">
        <v>739</v>
      </c>
      <c r="B6" s="250" t="s">
        <v>1116</v>
      </c>
      <c r="C6" s="250"/>
      <c r="D6" s="250"/>
      <c r="E6" s="251"/>
      <c r="F6" s="251"/>
      <c r="G6" s="251"/>
      <c r="H6" s="251"/>
      <c r="I6" s="251"/>
    </row>
    <row r="7" spans="1:9" ht="13.5" customHeight="1" x14ac:dyDescent="0.25">
      <c r="A7" s="138"/>
      <c r="B7" s="250" t="s">
        <v>1117</v>
      </c>
      <c r="C7" s="250"/>
      <c r="D7" s="250"/>
      <c r="E7" s="251" t="s">
        <v>1110</v>
      </c>
      <c r="F7" s="251"/>
      <c r="G7" s="251"/>
      <c r="H7" s="251"/>
      <c r="I7" s="251"/>
    </row>
    <row r="8" spans="1:9" ht="13.5" customHeight="1" x14ac:dyDescent="0.25">
      <c r="A8" s="138"/>
      <c r="B8" s="250" t="s">
        <v>1118</v>
      </c>
      <c r="C8" s="250"/>
      <c r="D8" s="250"/>
      <c r="E8" s="251"/>
      <c r="F8" s="251"/>
      <c r="G8" s="251"/>
      <c r="H8" s="251"/>
      <c r="I8" s="251"/>
    </row>
    <row r="9" spans="1:9" ht="13.5" customHeight="1" x14ac:dyDescent="0.25">
      <c r="A9" s="138"/>
      <c r="B9" s="250" t="s">
        <v>740</v>
      </c>
      <c r="C9" s="250"/>
      <c r="D9" s="250"/>
      <c r="E9" s="251"/>
      <c r="F9" s="251"/>
      <c r="G9" s="251"/>
      <c r="H9" s="251"/>
      <c r="I9" s="251"/>
    </row>
    <row r="10" spans="1:9" ht="13.5" customHeight="1" x14ac:dyDescent="0.25">
      <c r="A10" s="138"/>
      <c r="B10" s="250" t="s">
        <v>1119</v>
      </c>
      <c r="C10" s="250"/>
      <c r="D10" s="250"/>
      <c r="E10" s="251"/>
      <c r="F10" s="251"/>
      <c r="G10" s="251"/>
      <c r="H10" s="251"/>
      <c r="I10" s="251"/>
    </row>
    <row r="11" spans="1:9" ht="13.5" customHeight="1" x14ac:dyDescent="0.25">
      <c r="A11" s="138"/>
      <c r="B11" s="250" t="s">
        <v>1120</v>
      </c>
      <c r="C11" s="250"/>
      <c r="D11" s="250"/>
      <c r="E11" s="251" t="s">
        <v>741</v>
      </c>
      <c r="F11" s="251"/>
      <c r="G11" s="251"/>
      <c r="H11" s="251"/>
      <c r="I11" s="251"/>
    </row>
    <row r="12" spans="1:9" ht="8.25" customHeight="1" x14ac:dyDescent="0.25"/>
    <row r="13" spans="1:9" ht="57.6" customHeight="1" x14ac:dyDescent="0.25">
      <c r="A13" s="139" t="s">
        <v>1121</v>
      </c>
      <c r="B13" s="140" t="s">
        <v>1122</v>
      </c>
      <c r="C13" s="139" t="s">
        <v>742</v>
      </c>
      <c r="D13" s="141" t="s">
        <v>743</v>
      </c>
      <c r="E13" s="141" t="s">
        <v>1123</v>
      </c>
      <c r="F13" s="141" t="s">
        <v>1124</v>
      </c>
      <c r="G13" s="141" t="s">
        <v>1125</v>
      </c>
      <c r="H13" s="141" t="s">
        <v>1126</v>
      </c>
      <c r="I13" s="141" t="s">
        <v>1127</v>
      </c>
    </row>
    <row r="14" spans="1:9" ht="15" customHeight="1" x14ac:dyDescent="0.25">
      <c r="A14" s="257" t="s">
        <v>744</v>
      </c>
      <c r="B14" s="258"/>
      <c r="C14" s="259"/>
      <c r="D14" s="142" t="s">
        <v>745</v>
      </c>
      <c r="E14" s="142">
        <v>1</v>
      </c>
      <c r="F14" s="142">
        <v>2</v>
      </c>
      <c r="G14" s="142">
        <v>3</v>
      </c>
      <c r="H14" s="142">
        <v>4</v>
      </c>
      <c r="I14" s="142">
        <v>5</v>
      </c>
    </row>
    <row r="15" spans="1:9" x14ac:dyDescent="0.25">
      <c r="A15" s="143" t="s">
        <v>746</v>
      </c>
      <c r="B15" s="143" t="s">
        <v>746</v>
      </c>
      <c r="C15" s="144" t="s">
        <v>167</v>
      </c>
      <c r="D15" s="145" t="s">
        <v>747</v>
      </c>
      <c r="E15" s="146" t="s">
        <v>746</v>
      </c>
      <c r="F15" s="147">
        <v>14791804000</v>
      </c>
      <c r="G15" s="147">
        <v>0</v>
      </c>
      <c r="H15" s="147">
        <v>10770315062.370001</v>
      </c>
      <c r="I15" s="147">
        <v>13311667760.030001</v>
      </c>
    </row>
    <row r="16" spans="1:9" x14ac:dyDescent="0.25">
      <c r="A16" s="143" t="s">
        <v>746</v>
      </c>
      <c r="B16" s="143" t="s">
        <v>746</v>
      </c>
      <c r="C16" s="144" t="s">
        <v>167</v>
      </c>
      <c r="D16" s="145" t="s">
        <v>1128</v>
      </c>
      <c r="E16" s="146" t="s">
        <v>748</v>
      </c>
      <c r="F16" s="147">
        <v>10332782000</v>
      </c>
      <c r="G16" s="147">
        <v>0</v>
      </c>
      <c r="H16" s="147">
        <v>8127277839</v>
      </c>
      <c r="I16" s="147">
        <v>8862630164</v>
      </c>
    </row>
    <row r="17" spans="1:9" x14ac:dyDescent="0.25">
      <c r="A17" s="143" t="s">
        <v>749</v>
      </c>
      <c r="B17" s="143" t="s">
        <v>750</v>
      </c>
      <c r="C17" s="144" t="s">
        <v>167</v>
      </c>
      <c r="D17" s="145" t="s">
        <v>1129</v>
      </c>
      <c r="E17" s="146" t="s">
        <v>751</v>
      </c>
      <c r="F17" s="147">
        <v>10242061644</v>
      </c>
      <c r="G17" s="147">
        <v>0</v>
      </c>
      <c r="H17" s="147">
        <v>7999222864</v>
      </c>
      <c r="I17" s="147">
        <v>8722530985</v>
      </c>
    </row>
    <row r="18" spans="1:9" x14ac:dyDescent="0.25">
      <c r="A18" s="143" t="s">
        <v>749</v>
      </c>
      <c r="B18" s="143" t="s">
        <v>171</v>
      </c>
      <c r="C18" s="144" t="s">
        <v>167</v>
      </c>
      <c r="D18" s="145" t="s">
        <v>1130</v>
      </c>
      <c r="E18" s="146" t="s">
        <v>752</v>
      </c>
      <c r="F18" s="147">
        <v>10242061644</v>
      </c>
      <c r="G18" s="147">
        <v>0</v>
      </c>
      <c r="H18" s="147">
        <v>7999222864</v>
      </c>
      <c r="I18" s="147">
        <v>8722530985</v>
      </c>
    </row>
    <row r="19" spans="1:9" x14ac:dyDescent="0.25">
      <c r="A19" s="148" t="s">
        <v>749</v>
      </c>
      <c r="B19" s="148" t="s">
        <v>171</v>
      </c>
      <c r="C19" s="149" t="s">
        <v>377</v>
      </c>
      <c r="D19" s="150" t="s">
        <v>1131</v>
      </c>
      <c r="E19" s="151" t="s">
        <v>753</v>
      </c>
      <c r="F19" s="152">
        <v>8891842644</v>
      </c>
      <c r="G19" s="152">
        <v>0</v>
      </c>
      <c r="H19" s="152">
        <v>6826009241</v>
      </c>
      <c r="I19" s="152">
        <v>7431396193</v>
      </c>
    </row>
    <row r="20" spans="1:9" x14ac:dyDescent="0.25">
      <c r="A20" s="143" t="s">
        <v>749</v>
      </c>
      <c r="B20" s="143" t="s">
        <v>171</v>
      </c>
      <c r="C20" s="144" t="s">
        <v>380</v>
      </c>
      <c r="D20" s="145" t="s">
        <v>1132</v>
      </c>
      <c r="E20" s="146" t="s">
        <v>83</v>
      </c>
      <c r="F20" s="147">
        <v>1350219000</v>
      </c>
      <c r="G20" s="147">
        <v>0</v>
      </c>
      <c r="H20" s="147">
        <v>1173213623</v>
      </c>
      <c r="I20" s="147">
        <v>1291134792</v>
      </c>
    </row>
    <row r="21" spans="1:9" ht="25.5" x14ac:dyDescent="0.25">
      <c r="A21" s="148" t="s">
        <v>749</v>
      </c>
      <c r="B21" s="148" t="s">
        <v>171</v>
      </c>
      <c r="C21" s="149" t="s">
        <v>1099</v>
      </c>
      <c r="D21" s="150" t="s">
        <v>1133</v>
      </c>
      <c r="E21" s="151" t="s">
        <v>755</v>
      </c>
      <c r="F21" s="152">
        <v>1336346000</v>
      </c>
      <c r="G21" s="152">
        <v>0</v>
      </c>
      <c r="H21" s="152">
        <v>1161648424</v>
      </c>
      <c r="I21" s="152">
        <v>1277780256</v>
      </c>
    </row>
    <row r="22" spans="1:9" x14ac:dyDescent="0.25">
      <c r="A22" s="148" t="s">
        <v>749</v>
      </c>
      <c r="B22" s="148" t="s">
        <v>171</v>
      </c>
      <c r="C22" s="149" t="s">
        <v>525</v>
      </c>
      <c r="D22" s="150" t="s">
        <v>1134</v>
      </c>
      <c r="E22" s="151" t="s">
        <v>757</v>
      </c>
      <c r="F22" s="152">
        <v>13873000</v>
      </c>
      <c r="G22" s="152">
        <v>0</v>
      </c>
      <c r="H22" s="152">
        <v>11565199</v>
      </c>
      <c r="I22" s="152">
        <v>13354536</v>
      </c>
    </row>
    <row r="23" spans="1:9" x14ac:dyDescent="0.25">
      <c r="A23" s="143" t="s">
        <v>756</v>
      </c>
      <c r="B23" s="143" t="s">
        <v>171</v>
      </c>
      <c r="C23" s="144" t="s">
        <v>377</v>
      </c>
      <c r="D23" s="145" t="s">
        <v>1135</v>
      </c>
      <c r="E23" s="146" t="s">
        <v>759</v>
      </c>
      <c r="F23" s="147">
        <v>90720356</v>
      </c>
      <c r="G23" s="147">
        <v>0</v>
      </c>
      <c r="H23" s="147">
        <v>128054975</v>
      </c>
      <c r="I23" s="147">
        <v>140099179</v>
      </c>
    </row>
    <row r="24" spans="1:9" x14ac:dyDescent="0.25">
      <c r="A24" s="148" t="s">
        <v>756</v>
      </c>
      <c r="B24" s="148" t="s">
        <v>171</v>
      </c>
      <c r="C24" s="149" t="s">
        <v>758</v>
      </c>
      <c r="D24" s="150" t="s">
        <v>1136</v>
      </c>
      <c r="E24" s="151" t="s">
        <v>761</v>
      </c>
      <c r="F24" s="152">
        <v>0</v>
      </c>
      <c r="G24" s="152">
        <v>0</v>
      </c>
      <c r="H24" s="152">
        <v>37334619</v>
      </c>
      <c r="I24" s="152">
        <v>49378823</v>
      </c>
    </row>
    <row r="25" spans="1:9" x14ac:dyDescent="0.25">
      <c r="A25" s="148" t="s">
        <v>756</v>
      </c>
      <c r="B25" s="148" t="s">
        <v>171</v>
      </c>
      <c r="C25" s="149" t="s">
        <v>760</v>
      </c>
      <c r="D25" s="150" t="s">
        <v>1137</v>
      </c>
      <c r="E25" s="151" t="s">
        <v>750</v>
      </c>
      <c r="F25" s="152">
        <v>90720356</v>
      </c>
      <c r="G25" s="152">
        <v>0</v>
      </c>
      <c r="H25" s="152">
        <v>90720356</v>
      </c>
      <c r="I25" s="152">
        <v>90720356</v>
      </c>
    </row>
    <row r="26" spans="1:9" x14ac:dyDescent="0.25">
      <c r="A26" s="143" t="s">
        <v>746</v>
      </c>
      <c r="B26" s="143" t="s">
        <v>746</v>
      </c>
      <c r="C26" s="144" t="s">
        <v>167</v>
      </c>
      <c r="D26" s="145" t="s">
        <v>1138</v>
      </c>
      <c r="E26" s="146" t="s">
        <v>171</v>
      </c>
      <c r="F26" s="147">
        <v>2561361000</v>
      </c>
      <c r="G26" s="147">
        <v>0</v>
      </c>
      <c r="H26" s="147">
        <v>1901744361</v>
      </c>
      <c r="I26" s="147">
        <v>2173361391</v>
      </c>
    </row>
    <row r="27" spans="1:9" x14ac:dyDescent="0.25">
      <c r="A27" s="143" t="s">
        <v>749</v>
      </c>
      <c r="B27" s="143" t="s">
        <v>250</v>
      </c>
      <c r="C27" s="144" t="s">
        <v>167</v>
      </c>
      <c r="D27" s="145" t="s">
        <v>1139</v>
      </c>
      <c r="E27" s="146" t="s">
        <v>215</v>
      </c>
      <c r="F27" s="147">
        <v>2561361000</v>
      </c>
      <c r="G27" s="147">
        <v>0</v>
      </c>
      <c r="H27" s="147">
        <v>1901744361</v>
      </c>
      <c r="I27" s="147">
        <v>2173361391</v>
      </c>
    </row>
    <row r="28" spans="1:9" x14ac:dyDescent="0.25">
      <c r="A28" s="143" t="s">
        <v>749</v>
      </c>
      <c r="B28" s="143" t="s">
        <v>252</v>
      </c>
      <c r="C28" s="144" t="s">
        <v>167</v>
      </c>
      <c r="D28" s="145" t="s">
        <v>1140</v>
      </c>
      <c r="E28" s="146" t="s">
        <v>762</v>
      </c>
      <c r="F28" s="147">
        <v>2561361000</v>
      </c>
      <c r="G28" s="147">
        <v>0</v>
      </c>
      <c r="H28" s="147">
        <v>1901744361</v>
      </c>
      <c r="I28" s="147">
        <v>2173361391</v>
      </c>
    </row>
    <row r="29" spans="1:9" x14ac:dyDescent="0.25">
      <c r="A29" s="148" t="s">
        <v>749</v>
      </c>
      <c r="B29" s="148" t="s">
        <v>252</v>
      </c>
      <c r="C29" s="149" t="s">
        <v>377</v>
      </c>
      <c r="D29" s="150" t="s">
        <v>1141</v>
      </c>
      <c r="E29" s="151" t="s">
        <v>219</v>
      </c>
      <c r="F29" s="152">
        <v>2561361000</v>
      </c>
      <c r="G29" s="152">
        <v>0</v>
      </c>
      <c r="H29" s="152">
        <v>1901744361</v>
      </c>
      <c r="I29" s="152">
        <v>2173361391</v>
      </c>
    </row>
    <row r="30" spans="1:9" x14ac:dyDescent="0.25">
      <c r="A30" s="143" t="s">
        <v>746</v>
      </c>
      <c r="B30" s="143" t="s">
        <v>746</v>
      </c>
      <c r="C30" s="144" t="s">
        <v>167</v>
      </c>
      <c r="D30" s="145" t="s">
        <v>763</v>
      </c>
      <c r="E30" s="146" t="s">
        <v>220</v>
      </c>
      <c r="F30" s="147">
        <v>1897661000</v>
      </c>
      <c r="G30" s="147">
        <v>0</v>
      </c>
      <c r="H30" s="147">
        <v>741292862.37</v>
      </c>
      <c r="I30" s="147">
        <v>2275676205.0300002</v>
      </c>
    </row>
    <row r="31" spans="1:9" x14ac:dyDescent="0.25">
      <c r="A31" s="143" t="s">
        <v>764</v>
      </c>
      <c r="B31" s="143" t="s">
        <v>746</v>
      </c>
      <c r="C31" s="144" t="s">
        <v>167</v>
      </c>
      <c r="D31" s="145" t="s">
        <v>765</v>
      </c>
      <c r="E31" s="146" t="s">
        <v>225</v>
      </c>
      <c r="F31" s="147">
        <v>1888411000</v>
      </c>
      <c r="G31" s="147">
        <v>0</v>
      </c>
      <c r="H31" s="147">
        <v>733462862.37</v>
      </c>
      <c r="I31" s="147">
        <v>775354259.91999996</v>
      </c>
    </row>
    <row r="32" spans="1:9" x14ac:dyDescent="0.25">
      <c r="A32" s="143" t="s">
        <v>764</v>
      </c>
      <c r="B32" s="143" t="s">
        <v>750</v>
      </c>
      <c r="C32" s="144" t="s">
        <v>167</v>
      </c>
      <c r="D32" s="145" t="s">
        <v>1142</v>
      </c>
      <c r="E32" s="146" t="s">
        <v>241</v>
      </c>
      <c r="F32" s="147">
        <v>37000000</v>
      </c>
      <c r="G32" s="147">
        <v>0</v>
      </c>
      <c r="H32" s="147">
        <v>4491500</v>
      </c>
      <c r="I32" s="147">
        <v>4491500</v>
      </c>
    </row>
    <row r="33" spans="1:9" x14ac:dyDescent="0.25">
      <c r="A33" s="148" t="s">
        <v>764</v>
      </c>
      <c r="B33" s="148" t="s">
        <v>171</v>
      </c>
      <c r="C33" s="149" t="s">
        <v>167</v>
      </c>
      <c r="D33" s="150" t="s">
        <v>1143</v>
      </c>
      <c r="E33" s="151" t="s">
        <v>245</v>
      </c>
      <c r="F33" s="152">
        <v>37000000</v>
      </c>
      <c r="G33" s="152">
        <v>0</v>
      </c>
      <c r="H33" s="152">
        <v>4491500</v>
      </c>
      <c r="I33" s="152">
        <v>4491500</v>
      </c>
    </row>
    <row r="34" spans="1:9" x14ac:dyDescent="0.25">
      <c r="A34" s="143" t="s">
        <v>764</v>
      </c>
      <c r="B34" s="143" t="s">
        <v>250</v>
      </c>
      <c r="C34" s="144" t="s">
        <v>167</v>
      </c>
      <c r="D34" s="145" t="s">
        <v>766</v>
      </c>
      <c r="E34" s="146" t="s">
        <v>116</v>
      </c>
      <c r="F34" s="147">
        <v>254506000</v>
      </c>
      <c r="G34" s="147">
        <v>0</v>
      </c>
      <c r="H34" s="147">
        <v>190186315.77000001</v>
      </c>
      <c r="I34" s="147">
        <v>200810684.56999999</v>
      </c>
    </row>
    <row r="35" spans="1:9" x14ac:dyDescent="0.25">
      <c r="A35" s="148" t="s">
        <v>764</v>
      </c>
      <c r="B35" s="148" t="s">
        <v>252</v>
      </c>
      <c r="C35" s="149" t="s">
        <v>167</v>
      </c>
      <c r="D35" s="150" t="s">
        <v>767</v>
      </c>
      <c r="E35" s="151" t="s">
        <v>250</v>
      </c>
      <c r="F35" s="152">
        <v>83276000</v>
      </c>
      <c r="G35" s="152">
        <v>0</v>
      </c>
      <c r="H35" s="152">
        <v>68276000</v>
      </c>
      <c r="I35" s="152">
        <v>80598400</v>
      </c>
    </row>
    <row r="36" spans="1:9" x14ac:dyDescent="0.25">
      <c r="A36" s="148" t="s">
        <v>764</v>
      </c>
      <c r="B36" s="148" t="s">
        <v>256</v>
      </c>
      <c r="C36" s="149" t="s">
        <v>167</v>
      </c>
      <c r="D36" s="150" t="s">
        <v>768</v>
      </c>
      <c r="E36" s="151" t="s">
        <v>252</v>
      </c>
      <c r="F36" s="152">
        <v>153230000</v>
      </c>
      <c r="G36" s="152">
        <v>0</v>
      </c>
      <c r="H36" s="152">
        <v>113987864.09</v>
      </c>
      <c r="I36" s="152">
        <v>115243545.88</v>
      </c>
    </row>
    <row r="37" spans="1:9" x14ac:dyDescent="0.25">
      <c r="A37" s="148" t="s">
        <v>764</v>
      </c>
      <c r="B37" s="148" t="s">
        <v>258</v>
      </c>
      <c r="C37" s="149" t="s">
        <v>167</v>
      </c>
      <c r="D37" s="150" t="s">
        <v>769</v>
      </c>
      <c r="E37" s="151" t="s">
        <v>254</v>
      </c>
      <c r="F37" s="152">
        <v>15000000</v>
      </c>
      <c r="G37" s="152">
        <v>0</v>
      </c>
      <c r="H37" s="152">
        <v>4999980.16</v>
      </c>
      <c r="I37" s="152">
        <v>3054016</v>
      </c>
    </row>
    <row r="38" spans="1:9" ht="25.5" x14ac:dyDescent="0.25">
      <c r="A38" s="148" t="s">
        <v>764</v>
      </c>
      <c r="B38" s="148" t="s">
        <v>260</v>
      </c>
      <c r="C38" s="149" t="s">
        <v>167</v>
      </c>
      <c r="D38" s="150" t="s">
        <v>770</v>
      </c>
      <c r="E38" s="151" t="s">
        <v>256</v>
      </c>
      <c r="F38" s="152">
        <v>3000000</v>
      </c>
      <c r="G38" s="152">
        <v>0</v>
      </c>
      <c r="H38" s="152">
        <v>2922471.52</v>
      </c>
      <c r="I38" s="152">
        <v>1914722.69</v>
      </c>
    </row>
    <row r="39" spans="1:9" x14ac:dyDescent="0.25">
      <c r="A39" s="143" t="s">
        <v>764</v>
      </c>
      <c r="B39" s="143" t="s">
        <v>279</v>
      </c>
      <c r="C39" s="144" t="s">
        <v>167</v>
      </c>
      <c r="D39" s="145" t="s">
        <v>771</v>
      </c>
      <c r="E39" s="146" t="s">
        <v>258</v>
      </c>
      <c r="F39" s="147">
        <v>27750000</v>
      </c>
      <c r="G39" s="147">
        <v>0</v>
      </c>
      <c r="H39" s="147">
        <v>1916900</v>
      </c>
      <c r="I39" s="147">
        <v>1760000</v>
      </c>
    </row>
    <row r="40" spans="1:9" x14ac:dyDescent="0.25">
      <c r="A40" s="143" t="s">
        <v>764</v>
      </c>
      <c r="B40" s="143" t="s">
        <v>84</v>
      </c>
      <c r="C40" s="144" t="s">
        <v>167</v>
      </c>
      <c r="D40" s="145" t="s">
        <v>772</v>
      </c>
      <c r="E40" s="146" t="s">
        <v>260</v>
      </c>
      <c r="F40" s="147">
        <v>27750000</v>
      </c>
      <c r="G40" s="147">
        <v>0</v>
      </c>
      <c r="H40" s="147">
        <v>1916900</v>
      </c>
      <c r="I40" s="147">
        <v>1760000</v>
      </c>
    </row>
    <row r="41" spans="1:9" x14ac:dyDescent="0.25">
      <c r="A41" s="148" t="s">
        <v>764</v>
      </c>
      <c r="B41" s="148" t="s">
        <v>84</v>
      </c>
      <c r="C41" s="149" t="s">
        <v>377</v>
      </c>
      <c r="D41" s="150" t="s">
        <v>773</v>
      </c>
      <c r="E41" s="151" t="s">
        <v>275</v>
      </c>
      <c r="F41" s="152">
        <v>21500000</v>
      </c>
      <c r="G41" s="152">
        <v>0</v>
      </c>
      <c r="H41" s="152">
        <v>156900</v>
      </c>
      <c r="I41" s="152">
        <v>0</v>
      </c>
    </row>
    <row r="42" spans="1:9" x14ac:dyDescent="0.25">
      <c r="A42" s="143" t="s">
        <v>764</v>
      </c>
      <c r="B42" s="143" t="s">
        <v>84</v>
      </c>
      <c r="C42" s="144" t="s">
        <v>774</v>
      </c>
      <c r="D42" s="145" t="s">
        <v>775</v>
      </c>
      <c r="E42" s="146" t="s">
        <v>277</v>
      </c>
      <c r="F42" s="147">
        <v>6250000</v>
      </c>
      <c r="G42" s="147">
        <v>0</v>
      </c>
      <c r="H42" s="147">
        <v>1760000</v>
      </c>
      <c r="I42" s="147">
        <v>1760000</v>
      </c>
    </row>
    <row r="43" spans="1:9" x14ac:dyDescent="0.25">
      <c r="A43" s="148" t="s">
        <v>764</v>
      </c>
      <c r="B43" s="148" t="s">
        <v>84</v>
      </c>
      <c r="C43" s="149" t="s">
        <v>776</v>
      </c>
      <c r="D43" s="150" t="s">
        <v>1144</v>
      </c>
      <c r="E43" s="151" t="s">
        <v>777</v>
      </c>
      <c r="F43" s="152">
        <v>6250000</v>
      </c>
      <c r="G43" s="152">
        <v>0</v>
      </c>
      <c r="H43" s="152">
        <v>1760000</v>
      </c>
      <c r="I43" s="152">
        <v>1760000</v>
      </c>
    </row>
    <row r="44" spans="1:9" x14ac:dyDescent="0.25">
      <c r="A44" s="143" t="s">
        <v>764</v>
      </c>
      <c r="B44" s="143" t="s">
        <v>282</v>
      </c>
      <c r="C44" s="144" t="s">
        <v>167</v>
      </c>
      <c r="D44" s="145" t="s">
        <v>778</v>
      </c>
      <c r="E44" s="146" t="s">
        <v>779</v>
      </c>
      <c r="F44" s="147">
        <v>971639000</v>
      </c>
      <c r="G44" s="147">
        <v>0</v>
      </c>
      <c r="H44" s="147">
        <v>0</v>
      </c>
      <c r="I44" s="147">
        <v>0</v>
      </c>
    </row>
    <row r="45" spans="1:9" x14ac:dyDescent="0.25">
      <c r="A45" s="143" t="s">
        <v>764</v>
      </c>
      <c r="B45" s="143" t="s">
        <v>780</v>
      </c>
      <c r="C45" s="144" t="s">
        <v>167</v>
      </c>
      <c r="D45" s="145" t="s">
        <v>772</v>
      </c>
      <c r="E45" s="146" t="s">
        <v>279</v>
      </c>
      <c r="F45" s="147">
        <v>971639000</v>
      </c>
      <c r="G45" s="147">
        <v>0</v>
      </c>
      <c r="H45" s="147">
        <v>0</v>
      </c>
      <c r="I45" s="147">
        <v>0</v>
      </c>
    </row>
    <row r="46" spans="1:9" x14ac:dyDescent="0.25">
      <c r="A46" s="148" t="s">
        <v>764</v>
      </c>
      <c r="B46" s="148" t="s">
        <v>780</v>
      </c>
      <c r="C46" s="149" t="s">
        <v>377</v>
      </c>
      <c r="D46" s="150" t="s">
        <v>773</v>
      </c>
      <c r="E46" s="151" t="s">
        <v>781</v>
      </c>
      <c r="F46" s="152">
        <v>971639000</v>
      </c>
      <c r="G46" s="152">
        <v>0</v>
      </c>
      <c r="H46" s="152">
        <v>0</v>
      </c>
      <c r="I46" s="152">
        <v>0</v>
      </c>
    </row>
    <row r="47" spans="1:9" x14ac:dyDescent="0.25">
      <c r="A47" s="143" t="s">
        <v>764</v>
      </c>
      <c r="B47" s="143" t="s">
        <v>287</v>
      </c>
      <c r="C47" s="144" t="s">
        <v>167</v>
      </c>
      <c r="D47" s="145" t="s">
        <v>782</v>
      </c>
      <c r="E47" s="146" t="s">
        <v>85</v>
      </c>
      <c r="F47" s="147">
        <v>62878000</v>
      </c>
      <c r="G47" s="147">
        <v>0</v>
      </c>
      <c r="H47" s="147">
        <v>31332409.600000001</v>
      </c>
      <c r="I47" s="147">
        <v>123358428.09999999</v>
      </c>
    </row>
    <row r="48" spans="1:9" x14ac:dyDescent="0.25">
      <c r="A48" s="143" t="s">
        <v>764</v>
      </c>
      <c r="B48" s="143" t="s">
        <v>309</v>
      </c>
      <c r="C48" s="144" t="s">
        <v>167</v>
      </c>
      <c r="D48" s="145" t="s">
        <v>783</v>
      </c>
      <c r="E48" s="146" t="s">
        <v>784</v>
      </c>
      <c r="F48" s="147">
        <v>62878000</v>
      </c>
      <c r="G48" s="147">
        <v>0</v>
      </c>
      <c r="H48" s="147">
        <v>31332409.600000001</v>
      </c>
      <c r="I48" s="147">
        <v>123358428.09999999</v>
      </c>
    </row>
    <row r="49" spans="1:9" x14ac:dyDescent="0.25">
      <c r="A49" s="143" t="s">
        <v>764</v>
      </c>
      <c r="B49" s="143" t="s">
        <v>309</v>
      </c>
      <c r="C49" s="144" t="s">
        <v>377</v>
      </c>
      <c r="D49" s="145" t="s">
        <v>1145</v>
      </c>
      <c r="E49" s="146" t="s">
        <v>84</v>
      </c>
      <c r="F49" s="147">
        <v>23340000</v>
      </c>
      <c r="G49" s="147">
        <v>0</v>
      </c>
      <c r="H49" s="147">
        <v>13747109.6</v>
      </c>
      <c r="I49" s="147">
        <v>107613903.09999999</v>
      </c>
    </row>
    <row r="50" spans="1:9" x14ac:dyDescent="0.25">
      <c r="A50" s="148" t="s">
        <v>764</v>
      </c>
      <c r="B50" s="148" t="s">
        <v>309</v>
      </c>
      <c r="C50" s="149" t="s">
        <v>785</v>
      </c>
      <c r="D50" s="150" t="s">
        <v>1146</v>
      </c>
      <c r="E50" s="151" t="s">
        <v>786</v>
      </c>
      <c r="F50" s="152">
        <v>21340000</v>
      </c>
      <c r="G50" s="152">
        <v>0</v>
      </c>
      <c r="H50" s="152">
        <v>13747109.6</v>
      </c>
      <c r="I50" s="152">
        <v>26454868.75</v>
      </c>
    </row>
    <row r="51" spans="1:9" x14ac:dyDescent="0.25">
      <c r="A51" s="148" t="s">
        <v>764</v>
      </c>
      <c r="B51" s="148" t="s">
        <v>309</v>
      </c>
      <c r="C51" s="149" t="s">
        <v>758</v>
      </c>
      <c r="D51" s="150" t="s">
        <v>1147</v>
      </c>
      <c r="E51" s="151" t="s">
        <v>787</v>
      </c>
      <c r="F51" s="152">
        <v>2000000</v>
      </c>
      <c r="G51" s="152">
        <v>0</v>
      </c>
      <c r="H51" s="152">
        <v>0</v>
      </c>
      <c r="I51" s="152">
        <v>670800</v>
      </c>
    </row>
    <row r="52" spans="1:9" x14ac:dyDescent="0.25">
      <c r="A52" s="148" t="s">
        <v>764</v>
      </c>
      <c r="B52" s="148" t="s">
        <v>309</v>
      </c>
      <c r="C52" s="149" t="s">
        <v>788</v>
      </c>
      <c r="D52" s="150" t="s">
        <v>1148</v>
      </c>
      <c r="E52" s="151" t="s">
        <v>789</v>
      </c>
      <c r="F52" s="152">
        <v>0</v>
      </c>
      <c r="G52" s="152">
        <v>0</v>
      </c>
      <c r="H52" s="152">
        <v>0</v>
      </c>
      <c r="I52" s="152">
        <v>80488234.349999994</v>
      </c>
    </row>
    <row r="53" spans="1:9" x14ac:dyDescent="0.25">
      <c r="A53" s="148" t="s">
        <v>764</v>
      </c>
      <c r="B53" s="148" t="s">
        <v>309</v>
      </c>
      <c r="C53" s="149" t="s">
        <v>380</v>
      </c>
      <c r="D53" s="150" t="s">
        <v>1149</v>
      </c>
      <c r="E53" s="151" t="s">
        <v>790</v>
      </c>
      <c r="F53" s="152">
        <v>8000000</v>
      </c>
      <c r="G53" s="152">
        <v>0</v>
      </c>
      <c r="H53" s="152">
        <v>0</v>
      </c>
      <c r="I53" s="152">
        <v>168000</v>
      </c>
    </row>
    <row r="54" spans="1:9" x14ac:dyDescent="0.25">
      <c r="A54" s="148" t="s">
        <v>764</v>
      </c>
      <c r="B54" s="148" t="s">
        <v>309</v>
      </c>
      <c r="C54" s="149" t="s">
        <v>698</v>
      </c>
      <c r="D54" s="150" t="s">
        <v>791</v>
      </c>
      <c r="E54" s="151" t="s">
        <v>792</v>
      </c>
      <c r="F54" s="152">
        <v>31538000</v>
      </c>
      <c r="G54" s="152">
        <v>0</v>
      </c>
      <c r="H54" s="152">
        <v>17585300</v>
      </c>
      <c r="I54" s="152">
        <v>15576525</v>
      </c>
    </row>
    <row r="55" spans="1:9" x14ac:dyDescent="0.25">
      <c r="A55" s="143" t="s">
        <v>764</v>
      </c>
      <c r="B55" s="143" t="s">
        <v>375</v>
      </c>
      <c r="C55" s="144" t="s">
        <v>167</v>
      </c>
      <c r="D55" s="145" t="s">
        <v>793</v>
      </c>
      <c r="E55" s="146" t="s">
        <v>282</v>
      </c>
      <c r="F55" s="147">
        <v>534638000</v>
      </c>
      <c r="G55" s="147">
        <v>0</v>
      </c>
      <c r="H55" s="147">
        <v>505535737</v>
      </c>
      <c r="I55" s="147">
        <v>444933647.25</v>
      </c>
    </row>
    <row r="56" spans="1:9" x14ac:dyDescent="0.25">
      <c r="A56" s="148" t="s">
        <v>764</v>
      </c>
      <c r="B56" s="148" t="s">
        <v>1150</v>
      </c>
      <c r="C56" s="149" t="s">
        <v>167</v>
      </c>
      <c r="D56" s="150" t="s">
        <v>1151</v>
      </c>
      <c r="E56" s="151" t="s">
        <v>749</v>
      </c>
      <c r="F56" s="152">
        <v>12000000</v>
      </c>
      <c r="G56" s="152">
        <v>0</v>
      </c>
      <c r="H56" s="152">
        <v>787500</v>
      </c>
      <c r="I56" s="152">
        <v>0</v>
      </c>
    </row>
    <row r="57" spans="1:9" x14ac:dyDescent="0.25">
      <c r="A57" s="143" t="s">
        <v>764</v>
      </c>
      <c r="B57" s="143" t="s">
        <v>794</v>
      </c>
      <c r="C57" s="144" t="s">
        <v>167</v>
      </c>
      <c r="D57" s="145" t="s">
        <v>795</v>
      </c>
      <c r="E57" s="146" t="s">
        <v>764</v>
      </c>
      <c r="F57" s="147">
        <v>62750000</v>
      </c>
      <c r="G57" s="147">
        <v>0</v>
      </c>
      <c r="H57" s="147">
        <v>48514000</v>
      </c>
      <c r="I57" s="147">
        <v>50270568</v>
      </c>
    </row>
    <row r="58" spans="1:9" x14ac:dyDescent="0.25">
      <c r="A58" s="148" t="s">
        <v>764</v>
      </c>
      <c r="B58" s="148" t="s">
        <v>794</v>
      </c>
      <c r="C58" s="149" t="s">
        <v>377</v>
      </c>
      <c r="D58" s="150" t="s">
        <v>796</v>
      </c>
      <c r="E58" s="151" t="s">
        <v>797</v>
      </c>
      <c r="F58" s="152">
        <v>22500000</v>
      </c>
      <c r="G58" s="152">
        <v>0</v>
      </c>
      <c r="H58" s="152">
        <v>11636200</v>
      </c>
      <c r="I58" s="152">
        <v>13557768</v>
      </c>
    </row>
    <row r="59" spans="1:9" x14ac:dyDescent="0.25">
      <c r="A59" s="148" t="s">
        <v>764</v>
      </c>
      <c r="B59" s="148" t="s">
        <v>794</v>
      </c>
      <c r="C59" s="149" t="s">
        <v>380</v>
      </c>
      <c r="D59" s="150" t="s">
        <v>798</v>
      </c>
      <c r="E59" s="151" t="s">
        <v>780</v>
      </c>
      <c r="F59" s="152">
        <v>40250000</v>
      </c>
      <c r="G59" s="152">
        <v>0</v>
      </c>
      <c r="H59" s="152">
        <v>36877800</v>
      </c>
      <c r="I59" s="152">
        <v>36712800</v>
      </c>
    </row>
    <row r="60" spans="1:9" x14ac:dyDescent="0.25">
      <c r="A60" s="148" t="s">
        <v>764</v>
      </c>
      <c r="B60" s="148" t="s">
        <v>799</v>
      </c>
      <c r="C60" s="149" t="s">
        <v>167</v>
      </c>
      <c r="D60" s="150" t="s">
        <v>1152</v>
      </c>
      <c r="E60" s="151" t="s">
        <v>800</v>
      </c>
      <c r="F60" s="152">
        <v>425631000</v>
      </c>
      <c r="G60" s="152">
        <v>0</v>
      </c>
      <c r="H60" s="152">
        <v>425625120</v>
      </c>
      <c r="I60" s="152">
        <v>355079520</v>
      </c>
    </row>
    <row r="61" spans="1:9" x14ac:dyDescent="0.25">
      <c r="A61" s="143" t="s">
        <v>764</v>
      </c>
      <c r="B61" s="143" t="s">
        <v>801</v>
      </c>
      <c r="C61" s="144" t="s">
        <v>167</v>
      </c>
      <c r="D61" s="145" t="s">
        <v>802</v>
      </c>
      <c r="E61" s="146" t="s">
        <v>803</v>
      </c>
      <c r="F61" s="147">
        <v>34257000</v>
      </c>
      <c r="G61" s="147">
        <v>0</v>
      </c>
      <c r="H61" s="147">
        <v>30609117</v>
      </c>
      <c r="I61" s="147">
        <v>39583559.25</v>
      </c>
    </row>
    <row r="62" spans="1:9" x14ac:dyDescent="0.25">
      <c r="A62" s="148" t="s">
        <v>764</v>
      </c>
      <c r="B62" s="148" t="s">
        <v>801</v>
      </c>
      <c r="C62" s="149" t="s">
        <v>804</v>
      </c>
      <c r="D62" s="150" t="s">
        <v>802</v>
      </c>
      <c r="E62" s="151" t="s">
        <v>756</v>
      </c>
      <c r="F62" s="152">
        <v>34257000</v>
      </c>
      <c r="G62" s="152">
        <v>0</v>
      </c>
      <c r="H62" s="152">
        <v>30609117</v>
      </c>
      <c r="I62" s="152">
        <v>39583559.25</v>
      </c>
    </row>
    <row r="63" spans="1:9" x14ac:dyDescent="0.25">
      <c r="A63" s="143" t="s">
        <v>797</v>
      </c>
      <c r="B63" s="143" t="s">
        <v>746</v>
      </c>
      <c r="C63" s="144" t="s">
        <v>167</v>
      </c>
      <c r="D63" s="145" t="s">
        <v>805</v>
      </c>
      <c r="E63" s="146" t="s">
        <v>806</v>
      </c>
      <c r="F63" s="147">
        <v>6000000</v>
      </c>
      <c r="G63" s="147">
        <v>0</v>
      </c>
      <c r="H63" s="147">
        <v>5600000</v>
      </c>
      <c r="I63" s="147">
        <v>1490582996.22</v>
      </c>
    </row>
    <row r="64" spans="1:9" x14ac:dyDescent="0.25">
      <c r="A64" s="143" t="s">
        <v>797</v>
      </c>
      <c r="B64" s="143" t="s">
        <v>287</v>
      </c>
      <c r="C64" s="144" t="s">
        <v>167</v>
      </c>
      <c r="D64" s="145" t="s">
        <v>807</v>
      </c>
      <c r="E64" s="146" t="s">
        <v>808</v>
      </c>
      <c r="F64" s="147">
        <v>6000000</v>
      </c>
      <c r="G64" s="147">
        <v>0</v>
      </c>
      <c r="H64" s="147">
        <v>5600000</v>
      </c>
      <c r="I64" s="147">
        <v>1490582996.22</v>
      </c>
    </row>
    <row r="65" spans="1:9" x14ac:dyDescent="0.25">
      <c r="A65" s="143" t="s">
        <v>797</v>
      </c>
      <c r="B65" s="143" t="s">
        <v>309</v>
      </c>
      <c r="C65" s="144" t="s">
        <v>167</v>
      </c>
      <c r="D65" s="145" t="s">
        <v>1153</v>
      </c>
      <c r="E65" s="146" t="s">
        <v>287</v>
      </c>
      <c r="F65" s="147">
        <v>0</v>
      </c>
      <c r="G65" s="147">
        <v>0</v>
      </c>
      <c r="H65" s="147">
        <v>0</v>
      </c>
      <c r="I65" s="147">
        <v>636153286.74000001</v>
      </c>
    </row>
    <row r="66" spans="1:9" x14ac:dyDescent="0.25">
      <c r="A66" s="148" t="s">
        <v>797</v>
      </c>
      <c r="B66" s="148" t="s">
        <v>309</v>
      </c>
      <c r="C66" s="149" t="s">
        <v>380</v>
      </c>
      <c r="D66" s="150" t="s">
        <v>1154</v>
      </c>
      <c r="E66" s="151" t="s">
        <v>299</v>
      </c>
      <c r="F66" s="152">
        <v>0</v>
      </c>
      <c r="G66" s="152">
        <v>0</v>
      </c>
      <c r="H66" s="152">
        <v>0</v>
      </c>
      <c r="I66" s="152">
        <v>636153286.74000001</v>
      </c>
    </row>
    <row r="67" spans="1:9" x14ac:dyDescent="0.25">
      <c r="A67" s="148" t="s">
        <v>797</v>
      </c>
      <c r="B67" s="148" t="s">
        <v>323</v>
      </c>
      <c r="C67" s="149" t="s">
        <v>167</v>
      </c>
      <c r="D67" s="150" t="s">
        <v>1155</v>
      </c>
      <c r="E67" s="151" t="s">
        <v>309</v>
      </c>
      <c r="F67" s="152">
        <v>0</v>
      </c>
      <c r="G67" s="152">
        <v>0</v>
      </c>
      <c r="H67" s="152">
        <v>0</v>
      </c>
      <c r="I67" s="152">
        <v>55851130.68</v>
      </c>
    </row>
    <row r="68" spans="1:9" x14ac:dyDescent="0.25">
      <c r="A68" s="143" t="s">
        <v>797</v>
      </c>
      <c r="B68" s="143" t="s">
        <v>809</v>
      </c>
      <c r="C68" s="144" t="s">
        <v>167</v>
      </c>
      <c r="D68" s="145" t="s">
        <v>772</v>
      </c>
      <c r="E68" s="146" t="s">
        <v>323</v>
      </c>
      <c r="F68" s="147">
        <v>6000000</v>
      </c>
      <c r="G68" s="147">
        <v>0</v>
      </c>
      <c r="H68" s="147">
        <v>5600000</v>
      </c>
      <c r="I68" s="147">
        <v>793887853.79999995</v>
      </c>
    </row>
    <row r="69" spans="1:9" x14ac:dyDescent="0.25">
      <c r="A69" s="148" t="s">
        <v>797</v>
      </c>
      <c r="B69" s="148" t="s">
        <v>809</v>
      </c>
      <c r="C69" s="149" t="s">
        <v>377</v>
      </c>
      <c r="D69" s="150" t="s">
        <v>773</v>
      </c>
      <c r="E69" s="151" t="s">
        <v>809</v>
      </c>
      <c r="F69" s="152">
        <v>0</v>
      </c>
      <c r="G69" s="152">
        <v>0</v>
      </c>
      <c r="H69" s="152">
        <v>0</v>
      </c>
      <c r="I69" s="152">
        <v>54394893.299999997</v>
      </c>
    </row>
    <row r="70" spans="1:9" x14ac:dyDescent="0.25">
      <c r="A70" s="143" t="s">
        <v>797</v>
      </c>
      <c r="B70" s="143" t="s">
        <v>809</v>
      </c>
      <c r="C70" s="144" t="s">
        <v>774</v>
      </c>
      <c r="D70" s="145" t="s">
        <v>810</v>
      </c>
      <c r="E70" s="146" t="s">
        <v>811</v>
      </c>
      <c r="F70" s="147">
        <v>6000000</v>
      </c>
      <c r="G70" s="147">
        <v>0</v>
      </c>
      <c r="H70" s="147">
        <v>5600000</v>
      </c>
      <c r="I70" s="147">
        <v>739492960.5</v>
      </c>
    </row>
    <row r="71" spans="1:9" x14ac:dyDescent="0.25">
      <c r="A71" s="148" t="s">
        <v>797</v>
      </c>
      <c r="B71" s="148" t="s">
        <v>809</v>
      </c>
      <c r="C71" s="149" t="s">
        <v>812</v>
      </c>
      <c r="D71" s="150" t="s">
        <v>1156</v>
      </c>
      <c r="E71" s="151" t="s">
        <v>813</v>
      </c>
      <c r="F71" s="152">
        <v>0</v>
      </c>
      <c r="G71" s="152">
        <v>0</v>
      </c>
      <c r="H71" s="152">
        <v>0</v>
      </c>
      <c r="I71" s="152">
        <v>139990857.66</v>
      </c>
    </row>
    <row r="72" spans="1:9" ht="25.5" x14ac:dyDescent="0.25">
      <c r="A72" s="148" t="s">
        <v>797</v>
      </c>
      <c r="B72" s="148" t="s">
        <v>809</v>
      </c>
      <c r="C72" s="149" t="s">
        <v>776</v>
      </c>
      <c r="D72" s="150" t="s">
        <v>814</v>
      </c>
      <c r="E72" s="151" t="s">
        <v>815</v>
      </c>
      <c r="F72" s="152">
        <v>0</v>
      </c>
      <c r="G72" s="152">
        <v>0</v>
      </c>
      <c r="H72" s="152">
        <v>0</v>
      </c>
      <c r="I72" s="152">
        <v>411619338.25999999</v>
      </c>
    </row>
    <row r="73" spans="1:9" x14ac:dyDescent="0.25">
      <c r="A73" s="148" t="s">
        <v>797</v>
      </c>
      <c r="B73" s="148" t="s">
        <v>809</v>
      </c>
      <c r="C73" s="149" t="s">
        <v>804</v>
      </c>
      <c r="D73" s="150" t="s">
        <v>816</v>
      </c>
      <c r="E73" s="151" t="s">
        <v>817</v>
      </c>
      <c r="F73" s="152">
        <v>6000000</v>
      </c>
      <c r="G73" s="152">
        <v>0</v>
      </c>
      <c r="H73" s="152">
        <v>5600000</v>
      </c>
      <c r="I73" s="152">
        <v>187882764.58000001</v>
      </c>
    </row>
    <row r="74" spans="1:9" x14ac:dyDescent="0.25">
      <c r="A74" s="143" t="s">
        <v>797</v>
      </c>
      <c r="B74" s="143" t="s">
        <v>811</v>
      </c>
      <c r="C74" s="144" t="s">
        <v>167</v>
      </c>
      <c r="D74" s="145" t="s">
        <v>1157</v>
      </c>
      <c r="E74" s="146" t="s">
        <v>818</v>
      </c>
      <c r="F74" s="147">
        <v>0</v>
      </c>
      <c r="G74" s="147">
        <v>0</v>
      </c>
      <c r="H74" s="147">
        <v>0</v>
      </c>
      <c r="I74" s="147">
        <v>4690725</v>
      </c>
    </row>
    <row r="75" spans="1:9" x14ac:dyDescent="0.25">
      <c r="A75" s="148" t="s">
        <v>797</v>
      </c>
      <c r="B75" s="148" t="s">
        <v>811</v>
      </c>
      <c r="C75" s="149" t="s">
        <v>380</v>
      </c>
      <c r="D75" s="150" t="s">
        <v>1158</v>
      </c>
      <c r="E75" s="151" t="s">
        <v>325</v>
      </c>
      <c r="F75" s="152">
        <v>0</v>
      </c>
      <c r="G75" s="152">
        <v>0</v>
      </c>
      <c r="H75" s="152">
        <v>0</v>
      </c>
      <c r="I75" s="152">
        <v>4690725</v>
      </c>
    </row>
    <row r="76" spans="1:9" x14ac:dyDescent="0.25">
      <c r="A76" s="143" t="s">
        <v>806</v>
      </c>
      <c r="B76" s="143" t="s">
        <v>746</v>
      </c>
      <c r="C76" s="144" t="s">
        <v>167</v>
      </c>
      <c r="D76" s="145" t="s">
        <v>819</v>
      </c>
      <c r="E76" s="146" t="s">
        <v>820</v>
      </c>
      <c r="F76" s="147">
        <v>3250000</v>
      </c>
      <c r="G76" s="147">
        <v>0</v>
      </c>
      <c r="H76" s="147">
        <v>2230000</v>
      </c>
      <c r="I76" s="147">
        <v>9738948.8900000006</v>
      </c>
    </row>
    <row r="77" spans="1:9" x14ac:dyDescent="0.25">
      <c r="A77" s="143" t="s">
        <v>806</v>
      </c>
      <c r="B77" s="143" t="s">
        <v>250</v>
      </c>
      <c r="C77" s="144" t="s">
        <v>167</v>
      </c>
      <c r="D77" s="145" t="s">
        <v>821</v>
      </c>
      <c r="E77" s="146" t="s">
        <v>822</v>
      </c>
      <c r="F77" s="147">
        <v>3250000</v>
      </c>
      <c r="G77" s="147">
        <v>0</v>
      </c>
      <c r="H77" s="147">
        <v>2230000</v>
      </c>
      <c r="I77" s="147">
        <v>9738948.8900000006</v>
      </c>
    </row>
    <row r="78" spans="1:9" x14ac:dyDescent="0.25">
      <c r="A78" s="143" t="s">
        <v>806</v>
      </c>
      <c r="B78" s="143" t="s">
        <v>252</v>
      </c>
      <c r="C78" s="144" t="s">
        <v>167</v>
      </c>
      <c r="D78" s="145" t="s">
        <v>823</v>
      </c>
      <c r="E78" s="146" t="s">
        <v>824</v>
      </c>
      <c r="F78" s="147">
        <v>3250000</v>
      </c>
      <c r="G78" s="147">
        <v>0</v>
      </c>
      <c r="H78" s="147">
        <v>2230000</v>
      </c>
      <c r="I78" s="147">
        <v>9738948.8900000006</v>
      </c>
    </row>
    <row r="79" spans="1:9" x14ac:dyDescent="0.25">
      <c r="A79" s="143" t="s">
        <v>806</v>
      </c>
      <c r="B79" s="143" t="s">
        <v>252</v>
      </c>
      <c r="C79" s="144" t="s">
        <v>377</v>
      </c>
      <c r="D79" s="145" t="s">
        <v>821</v>
      </c>
      <c r="E79" s="146" t="s">
        <v>825</v>
      </c>
      <c r="F79" s="147">
        <v>3250000</v>
      </c>
      <c r="G79" s="147">
        <v>0</v>
      </c>
      <c r="H79" s="147">
        <v>2230000</v>
      </c>
      <c r="I79" s="147">
        <v>9738948.8900000006</v>
      </c>
    </row>
    <row r="80" spans="1:9" x14ac:dyDescent="0.25">
      <c r="A80" s="148" t="s">
        <v>806</v>
      </c>
      <c r="B80" s="148" t="s">
        <v>252</v>
      </c>
      <c r="C80" s="149" t="s">
        <v>826</v>
      </c>
      <c r="D80" s="150" t="s">
        <v>1159</v>
      </c>
      <c r="E80" s="151" t="s">
        <v>828</v>
      </c>
      <c r="F80" s="152">
        <v>0</v>
      </c>
      <c r="G80" s="152">
        <v>0</v>
      </c>
      <c r="H80" s="152">
        <v>0</v>
      </c>
      <c r="I80" s="152">
        <v>35276.089999999997</v>
      </c>
    </row>
    <row r="81" spans="1:9" x14ac:dyDescent="0.25">
      <c r="A81" s="148" t="s">
        <v>806</v>
      </c>
      <c r="B81" s="148" t="s">
        <v>252</v>
      </c>
      <c r="C81" s="149" t="s">
        <v>829</v>
      </c>
      <c r="D81" s="150" t="s">
        <v>830</v>
      </c>
      <c r="E81" s="151" t="s">
        <v>1160</v>
      </c>
      <c r="F81" s="152">
        <v>3250000</v>
      </c>
      <c r="G81" s="152">
        <v>0</v>
      </c>
      <c r="H81" s="152">
        <v>2230000</v>
      </c>
      <c r="I81" s="152">
        <v>9703672.8000000007</v>
      </c>
    </row>
    <row r="82" spans="1:9" ht="15" customHeight="1" x14ac:dyDescent="0.25">
      <c r="A82" s="148"/>
      <c r="B82" s="148"/>
      <c r="C82" s="149"/>
      <c r="D82" s="150"/>
      <c r="E82" s="151"/>
      <c r="F82" s="152"/>
      <c r="G82" s="152"/>
      <c r="H82" s="152"/>
      <c r="I82" s="152"/>
    </row>
    <row r="84" spans="1:9" ht="15" customHeight="1" x14ac:dyDescent="0.25"/>
    <row r="85" spans="1:9" ht="21" customHeight="1" x14ac:dyDescent="0.25">
      <c r="D85" s="153" t="s">
        <v>1161</v>
      </c>
      <c r="E85" s="256" t="s">
        <v>1162</v>
      </c>
      <c r="F85" s="256"/>
      <c r="G85" s="256"/>
      <c r="H85" s="138" t="s">
        <v>1163</v>
      </c>
      <c r="I85" s="138"/>
    </row>
    <row r="86" spans="1:9" ht="14.25" customHeight="1" x14ac:dyDescent="0.25">
      <c r="D86" s="154" t="s">
        <v>1164</v>
      </c>
    </row>
    <row r="87" spans="1:9" ht="15" customHeight="1" x14ac:dyDescent="0.25">
      <c r="D87" s="124"/>
    </row>
  </sheetData>
  <mergeCells count="19">
    <mergeCell ref="E85:G85"/>
    <mergeCell ref="B10:D10"/>
    <mergeCell ref="E10:I10"/>
    <mergeCell ref="B11:D11"/>
    <mergeCell ref="E11:I11"/>
    <mergeCell ref="A14:C14"/>
    <mergeCell ref="B7:D7"/>
    <mergeCell ref="E7:I7"/>
    <mergeCell ref="B8:D8"/>
    <mergeCell ref="E8:I8"/>
    <mergeCell ref="B9:D9"/>
    <mergeCell ref="E9:I9"/>
    <mergeCell ref="B6:D6"/>
    <mergeCell ref="E6:I6"/>
    <mergeCell ref="E1:I1"/>
    <mergeCell ref="A2:I2"/>
    <mergeCell ref="A3:I3"/>
    <mergeCell ref="B5:D5"/>
    <mergeCell ref="E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6</vt:i4>
      </vt:variant>
    </vt:vector>
  </HeadingPairs>
  <TitlesOfParts>
    <vt:vector size="19" baseType="lpstr">
      <vt:lpstr>1-илова</vt:lpstr>
      <vt:lpstr>2-илова</vt:lpstr>
      <vt:lpstr>3-илова</vt:lpstr>
      <vt:lpstr>4-илова </vt:lpstr>
      <vt:lpstr>5-илова</vt:lpstr>
      <vt:lpstr>6-илова </vt:lpstr>
      <vt:lpstr>8-илова </vt:lpstr>
      <vt:lpstr>1-шакл (Баланс)</vt:lpstr>
      <vt:lpstr>2-шакл</vt:lpstr>
      <vt:lpstr>2-РЖ</vt:lpstr>
      <vt:lpstr>2-БММЖ</vt:lpstr>
      <vt:lpstr>ДтКТ маълумот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'2-илова'!Область_печати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2022-10-15T05:47:08Z</cp:lastPrinted>
  <dcterms:created xsi:type="dcterms:W3CDTF">2020-01-15T07:42:43Z</dcterms:created>
  <dcterms:modified xsi:type="dcterms:W3CDTF">2025-09-24T12:32:56Z</dcterms:modified>
</cp:coreProperties>
</file>